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Mokry\Desktop\OMOSRI\VZ\2025\DS - dveře EPS\"/>
    </mc:Choice>
  </mc:AlternateContent>
  <xr:revisionPtr revIDLastSave="0" documentId="13_ncr:1_{CCCE5041-D603-417B-87C0-3063D922FFC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Pol'!$A$1:$Y$109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2" l="1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24" i="12"/>
  <c r="I50" i="1" s="1"/>
  <c r="G25" i="12"/>
  <c r="I25" i="12"/>
  <c r="K25" i="12"/>
  <c r="K24" i="12" s="1"/>
  <c r="M25" i="12"/>
  <c r="O25" i="12"/>
  <c r="Q25" i="12"/>
  <c r="V25" i="12"/>
  <c r="V24" i="12" s="1"/>
  <c r="G27" i="12"/>
  <c r="M27" i="12" s="1"/>
  <c r="I27" i="12"/>
  <c r="K27" i="12"/>
  <c r="O27" i="12"/>
  <c r="O24" i="12" s="1"/>
  <c r="Q27" i="12"/>
  <c r="V27" i="12"/>
  <c r="G29" i="12"/>
  <c r="I51" i="1" s="1"/>
  <c r="G30" i="12"/>
  <c r="I30" i="12"/>
  <c r="K30" i="12"/>
  <c r="M30" i="12"/>
  <c r="O30" i="12"/>
  <c r="Q30" i="12"/>
  <c r="V30" i="12"/>
  <c r="G31" i="12"/>
  <c r="I31" i="12"/>
  <c r="I29" i="12" s="1"/>
  <c r="K31" i="12"/>
  <c r="M31" i="12"/>
  <c r="O31" i="12"/>
  <c r="Q31" i="12"/>
  <c r="V31" i="12"/>
  <c r="G46" i="12"/>
  <c r="M46" i="12" s="1"/>
  <c r="M29" i="12" s="1"/>
  <c r="I46" i="12"/>
  <c r="K46" i="12"/>
  <c r="O46" i="12"/>
  <c r="Q46" i="12"/>
  <c r="V46" i="12"/>
  <c r="V48" i="12"/>
  <c r="G49" i="12"/>
  <c r="M49" i="12" s="1"/>
  <c r="M48" i="12" s="1"/>
  <c r="I49" i="12"/>
  <c r="I48" i="12" s="1"/>
  <c r="K49" i="12"/>
  <c r="K48" i="12" s="1"/>
  <c r="O49" i="12"/>
  <c r="O48" i="12" s="1"/>
  <c r="Q49" i="12"/>
  <c r="Q48" i="12" s="1"/>
  <c r="V49" i="12"/>
  <c r="G51" i="12"/>
  <c r="G50" i="12" s="1"/>
  <c r="I53" i="1" s="1"/>
  <c r="I17" i="1" s="1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I58" i="12"/>
  <c r="G59" i="12"/>
  <c r="G58" i="12" s="1"/>
  <c r="I54" i="1" s="1"/>
  <c r="I59" i="12"/>
  <c r="K59" i="12"/>
  <c r="K58" i="12" s="1"/>
  <c r="M59" i="12"/>
  <c r="M58" i="12" s="1"/>
  <c r="O59" i="12"/>
  <c r="O58" i="12" s="1"/>
  <c r="Q59" i="12"/>
  <c r="Q58" i="12" s="1"/>
  <c r="V59" i="12"/>
  <c r="V58" i="12" s="1"/>
  <c r="G75" i="12"/>
  <c r="I55" i="1" s="1"/>
  <c r="I18" i="1" s="1"/>
  <c r="G76" i="12"/>
  <c r="M76" i="12" s="1"/>
  <c r="I76" i="12"/>
  <c r="K76" i="12"/>
  <c r="O76" i="12"/>
  <c r="Q76" i="12"/>
  <c r="Q75" i="12" s="1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O84" i="12"/>
  <c r="Q84" i="12"/>
  <c r="V84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K85" i="12" s="1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V94" i="12"/>
  <c r="G95" i="12"/>
  <c r="M95" i="12" s="1"/>
  <c r="M94" i="12" s="1"/>
  <c r="I95" i="12"/>
  <c r="I94" i="12" s="1"/>
  <c r="K95" i="12"/>
  <c r="K94" i="12" s="1"/>
  <c r="O95" i="12"/>
  <c r="O94" i="12" s="1"/>
  <c r="Q95" i="12"/>
  <c r="Q94" i="12" s="1"/>
  <c r="V95" i="12"/>
  <c r="G96" i="12"/>
  <c r="I57" i="1" s="1"/>
  <c r="I19" i="1" s="1"/>
  <c r="G97" i="12"/>
  <c r="I97" i="12"/>
  <c r="I96" i="12" s="1"/>
  <c r="K97" i="12"/>
  <c r="K96" i="12" s="1"/>
  <c r="M97" i="12"/>
  <c r="M96" i="12" s="1"/>
  <c r="O97" i="12"/>
  <c r="O96" i="12" s="1"/>
  <c r="Q97" i="12"/>
  <c r="Q96" i="12" s="1"/>
  <c r="V97" i="12"/>
  <c r="V96" i="12" s="1"/>
  <c r="AF99" i="12"/>
  <c r="G40" i="1" s="1"/>
  <c r="Q29" i="12" l="1"/>
  <c r="G94" i="12"/>
  <c r="I58" i="1" s="1"/>
  <c r="I20" i="1" s="1"/>
  <c r="K75" i="12"/>
  <c r="G41" i="1"/>
  <c r="O85" i="12"/>
  <c r="I75" i="12"/>
  <c r="I49" i="1"/>
  <c r="I16" i="1" s="1"/>
  <c r="I21" i="1" s="1"/>
  <c r="O75" i="12"/>
  <c r="Q50" i="12"/>
  <c r="AE99" i="12"/>
  <c r="O29" i="12"/>
  <c r="K29" i="12"/>
  <c r="Q24" i="12"/>
  <c r="I50" i="12"/>
  <c r="M24" i="12"/>
  <c r="G85" i="12"/>
  <c r="I56" i="1" s="1"/>
  <c r="I24" i="12"/>
  <c r="O50" i="12"/>
  <c r="G48" i="12"/>
  <c r="I52" i="1" s="1"/>
  <c r="Q85" i="12"/>
  <c r="G39" i="1"/>
  <c r="G42" i="1" s="1"/>
  <c r="G25" i="1" s="1"/>
  <c r="A25" i="1" s="1"/>
  <c r="A26" i="1" s="1"/>
  <c r="I85" i="12"/>
  <c r="V75" i="12"/>
  <c r="V50" i="12"/>
  <c r="K50" i="12"/>
  <c r="V29" i="12"/>
  <c r="M50" i="12"/>
  <c r="M85" i="12"/>
  <c r="M84" i="12"/>
  <c r="M75" i="12" s="1"/>
  <c r="J28" i="1"/>
  <c r="J26" i="1"/>
  <c r="G38" i="1"/>
  <c r="F38" i="1"/>
  <c r="J23" i="1"/>
  <c r="J24" i="1"/>
  <c r="J25" i="1"/>
  <c r="J27" i="1"/>
  <c r="E24" i="1"/>
  <c r="E26" i="1"/>
  <c r="F40" i="1" l="1"/>
  <c r="H40" i="1" s="1"/>
  <c r="I40" i="1" s="1"/>
  <c r="F39" i="1"/>
  <c r="F41" i="1"/>
  <c r="H41" i="1" s="1"/>
  <c r="I41" i="1" s="1"/>
  <c r="I59" i="1"/>
  <c r="G26" i="1"/>
  <c r="G99" i="12"/>
  <c r="J58" i="1" l="1"/>
  <c r="J55" i="1"/>
  <c r="J50" i="1"/>
  <c r="J52" i="1"/>
  <c r="J57" i="1"/>
  <c r="J53" i="1"/>
  <c r="J54" i="1"/>
  <c r="J51" i="1"/>
  <c r="J49" i="1"/>
  <c r="J56" i="1"/>
  <c r="F42" i="1"/>
  <c r="H39" i="1"/>
  <c r="H42" i="1" s="1"/>
  <c r="J59" i="1" l="1"/>
  <c r="G23" i="1"/>
  <c r="A23" i="1" s="1"/>
  <c r="G28" i="1"/>
  <c r="I39" i="1"/>
  <c r="I42" i="1" s="1"/>
  <c r="J41" i="1" l="1"/>
  <c r="J40" i="1"/>
  <c r="J39" i="1"/>
  <c r="J42" i="1" s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Tomáš Kratina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<sst xmlns="http://schemas.openxmlformats.org/spreadsheetml/2006/main" count="541" uniqueCount="229">
  <si>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</si>
  <si>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</si>
  <si>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</si>
  <si>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</si>
  <si>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</si>
  <si>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</si>
  <si>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</si>
  <si>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</si>
  <si>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</si>
  <si>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</si>
  <si>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</si>
  <si>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</si>
  <si>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</si>
  <si>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</si>
  <si>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</si>
  <si>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</si>
  <si>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</si>
  <si>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</si>
  <si>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</si>
  <si>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</si>
  <si>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</si>
  <si>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</si>
  <si>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</si>
  <si>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</si>
  <si>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</si>
  <si>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</si>
  <si>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</si>
  <si>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</si>
  <si>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</si>
  <si>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</si>
  <si>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</si>
  <si>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</si>
  <si>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</si>
  <si>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</si>
  <si>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</si>
  <si>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</si>
  <si>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</si>
  <si>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</si>
  <si>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</si>
  <si>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</si>
  <si>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</si>
  <si>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</si>
  <si>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</si>
  <si>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</si>
  <si>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rozpočet</t>
  </si>
  <si>
    <t>01</t>
  </si>
  <si>
    <t>Výměna chodbových dveří</t>
  </si>
  <si>
    <t>Objekt:</t>
  </si>
  <si>
    <t>Rozpočet:</t>
  </si>
  <si>
    <t>1541</t>
  </si>
  <si>
    <t>DS Krásné Březno</t>
  </si>
  <si>
    <t>Statutární město Ústí nad Labem</t>
  </si>
  <si>
    <t>Velká Hradební 2336/8</t>
  </si>
  <si>
    <t>Ústí nad Labem</t>
  </si>
  <si>
    <t>40001</t>
  </si>
  <si>
    <t>00081531</t>
  </si>
  <si>
    <t>CZ00081531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</si>
  <si>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</si>
  <si>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</si>
  <si>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</si>
  <si>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</si>
  <si>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</si>
  <si>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</si>
  <si>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</si>
  <si>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</si>
  <si>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</si>
  <si>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</si>
  <si>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</si>
  <si>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</si>
  <si>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</si>
  <si>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767</t>
  </si>
  <si>
    <t>Konstrukce zámečnické</t>
  </si>
  <si>
    <t>787</t>
  </si>
  <si>
    <t>Zasklívání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</si>
  <si>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</si>
  <si>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</si>
  <si>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</si>
  <si>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</si>
  <si>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</si>
  <si>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</si>
  <si>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</si>
  <si>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</si>
  <si>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</si>
  <si>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</si>
  <si>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</si>
  <si>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</si>
  <si>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</si>
  <si>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</si>
  <si>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</si>
  <si>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</si>
  <si>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</si>
  <si>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</si>
  <si>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</si>
  <si>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</si>
  <si>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</si>
  <si>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</si>
  <si>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</si>
  <si>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</si>
  <si>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</si>
  <si>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</si>
  <si>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</si>
  <si>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</si>
  <si>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</si>
  <si>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</si>
  <si>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</si>
  <si>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</si>
  <si>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</si>
  <si>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</si>
  <si>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</si>
  <si>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340271515</t>
  </si>
  <si>
    <t>Zazdívka otvorů pl.do 1 m2, pórobet.tvár.,tl.15 cm vč. překladů</t>
  </si>
  <si>
    <t>m3</t>
  </si>
  <si>
    <t>RTS 25/ I</t>
  </si>
  <si>
    <t>Práce</t>
  </si>
  <si>
    <t>Běžná</t>
  </si>
  <si>
    <t>POL1_</t>
  </si>
  <si>
    <t>D01 : (1,748*2,12-1,7*2,1)*0,15</t>
  </si>
  <si>
    <t>VV</t>
  </si>
  <si>
    <t>D02 : (1,748*2,05-1,7*2,1)*0,15</t>
  </si>
  <si>
    <t>D03 : (1,76*2,895-1,7*2,1)*0,15</t>
  </si>
  <si>
    <t>D04 : (1,772*2,525-1,7*2,1)*0,15</t>
  </si>
  <si>
    <t>D05 : (1,78*2,535-1,7*2,1)*0,15</t>
  </si>
  <si>
    <t>D06 : (2,98*2,41-1,7*2,1-0,95*2,1)*0,15</t>
  </si>
  <si>
    <t>D07 : (2,98*2,45-1,7*2,1-0,95*2,1)*0,15</t>
  </si>
  <si>
    <t>D08 : (2,98*2,43-1,7*2,1-0,95*2,1)*0,15</t>
  </si>
  <si>
    <t>D09 : (2,94*2,43-1,7*2,1-0,95*2,1)*0,15</t>
  </si>
  <si>
    <t>D10 : (2,95*2,44-1,7*2,1-0,95*2,1)*0,15</t>
  </si>
  <si>
    <t>D11 : (2,96*2,44-1,7*2,1-0,95*2,1)*0,15</t>
  </si>
  <si>
    <t>D12 : (1,77*3,0-1,7*2,1)*0,15</t>
  </si>
  <si>
    <t>D13 : (1,44*2,07-1,4*2,1)*0,15</t>
  </si>
  <si>
    <t>D14 : (1,44*2,07-1,4*2,1)*0,15</t>
  </si>
  <si>
    <t>612401391</t>
  </si>
  <si>
    <t>Omítka malých ploch vnitřních stěn do 1 m2 vápennou štukovou omítkou</t>
  </si>
  <si>
    <t>kus</t>
  </si>
  <si>
    <t>2,2862/0,15*2</t>
  </si>
  <si>
    <t>612409991</t>
  </si>
  <si>
    <t>Začištění omítek kolem oken,dveří apod.</t>
  </si>
  <si>
    <t>m</t>
  </si>
  <si>
    <t>(1,7*6+2,1*12+2,65*6+2,1*12+1,4*2+2,1*4)*2</t>
  </si>
  <si>
    <t>968071125</t>
  </si>
  <si>
    <t>Vyvěšení kovových křídel dveří pl. do 2 m2</t>
  </si>
  <si>
    <t>968072456</t>
  </si>
  <si>
    <t>Vybourání kovových dveřních zárubní pl. nad 2 m2</t>
  </si>
  <si>
    <t>m2</t>
  </si>
  <si>
    <t>D01 : 1,748*2,12</t>
  </si>
  <si>
    <t>D02 : 1,74*2,05</t>
  </si>
  <si>
    <t>D03 : 1,76*2,895</t>
  </si>
  <si>
    <t>D04 : 1,772*2,525</t>
  </si>
  <si>
    <t>D05 : 1,78*2,535</t>
  </si>
  <si>
    <t>D06 : 2,98*2,41</t>
  </si>
  <si>
    <t>D07 : 2,98*2,45</t>
  </si>
  <si>
    <t>D08 : 2,98*2,43</t>
  </si>
  <si>
    <t>D09 : 2,94*2,43</t>
  </si>
  <si>
    <t>D10 : 2,95*2,44</t>
  </si>
  <si>
    <t>D11 : 2,96*2,44</t>
  </si>
  <si>
    <t>D12 : 1,77*3,0</t>
  </si>
  <si>
    <t>D13 : 1,44*2,07</t>
  </si>
  <si>
    <t>D14 : 1,44*2,07</t>
  </si>
  <si>
    <t>967031132</t>
  </si>
  <si>
    <t>Přisekání rovných ostění cihelných na MVC</t>
  </si>
  <si>
    <t>175,4*0,15</t>
  </si>
  <si>
    <t>999281108</t>
  </si>
  <si>
    <t>Přesun hmot pro opravy a údržbu do výšky 12 m</t>
  </si>
  <si>
    <t>t</t>
  </si>
  <si>
    <t>Přesun hmot</t>
  </si>
  <si>
    <t>POL7_</t>
  </si>
  <si>
    <t>767646522</t>
  </si>
  <si>
    <t>Montáž dveří protipožárních dvoukřídlových, H do 220 cm</t>
  </si>
  <si>
    <t>600000001R</t>
  </si>
  <si>
    <t>Dveře hliníkové protipožární kouřotěsné hladké EI 60 SC DP1 dvoukřídlé 1400 x 2100 mm, RAL 9010 bílá, prosklené, kování klika - klika, rám 74 mm - viz. PD</t>
  </si>
  <si>
    <t>Vlastní</t>
  </si>
  <si>
    <t>Indiv</t>
  </si>
  <si>
    <t>Specifikace</t>
  </si>
  <si>
    <t>POL3_</t>
  </si>
  <si>
    <t>600000002R</t>
  </si>
  <si>
    <t>Dveře hliníkové protipožární kouřotěsné hladké EI 60 SC DP1 dvoukřídlé 1700 x 2100 mm, RAL 9010 bílá, prosklené, kování klika - klika, rám 74 mm - viz. PD</t>
  </si>
  <si>
    <t>600000003R</t>
  </si>
  <si>
    <t xml:space="preserve">Dveře hliníkové protipožární kouřotěsné hladké EI 60 SC DP1, dvoukřídlé 1700 x 2100 mm boční světlík 950 x 2100 mm, RAL 9010 bílá, prosklené, kování klika - klika, rám 74 mm - viz. PD   </t>
  </si>
  <si>
    <t>767649199R00</t>
  </si>
  <si>
    <t>Montáž doplňků dveří, samozavírač hydraulický + koordinátor otevírání + aretace</t>
  </si>
  <si>
    <t>54917000R1</t>
  </si>
  <si>
    <t>Samozavírač dveří hydraulický vč. koordinátoru otevírání křídel a magnetické aretace EPS - viz. PD</t>
  </si>
  <si>
    <t>998767102</t>
  </si>
  <si>
    <t>Přesun hmot pro zámečnické konstr., výšky do 12 m</t>
  </si>
  <si>
    <t>787600801</t>
  </si>
  <si>
    <t>Vysklívání oken a dveří skla plochého o ploše do 1 m2</t>
  </si>
  <si>
    <t>Koeficient Vysklívání 80%: -0,2</t>
  </si>
  <si>
    <t>650010111</t>
  </si>
  <si>
    <t>Montáž elektroinstalační lišty šířky do 40 mm</t>
  </si>
  <si>
    <t>5,0*14</t>
  </si>
  <si>
    <t>34572172</t>
  </si>
  <si>
    <t>Lišta vkládací hranatá LHD 20 x 20 mm, délka 2 m</t>
  </si>
  <si>
    <t>SPCM</t>
  </si>
  <si>
    <t>6,0*14</t>
  </si>
  <si>
    <t>650125143</t>
  </si>
  <si>
    <t xml:space="preserve">Uložení kabelu Cu 3 x 2,5 mm2 do trubky/lišty </t>
  </si>
  <si>
    <t>341118632</t>
  </si>
  <si>
    <t>Kabel s Cu jádrem 1kV 1-CXKH-V 3 x 2,5 mm2</t>
  </si>
  <si>
    <t>650000000R00</t>
  </si>
  <si>
    <t>Úprava stávající elektroinstalace</t>
  </si>
  <si>
    <t>kompl</t>
  </si>
  <si>
    <t>979082111</t>
  </si>
  <si>
    <t>Vnitrostaveništní doprava suti do 10 m</t>
  </si>
  <si>
    <t>Přesun suti</t>
  </si>
  <si>
    <t>POL8_</t>
  </si>
  <si>
    <t>979082121</t>
  </si>
  <si>
    <t>Příplatek k vnitrost. dopravě suti za dalších 5 m</t>
  </si>
  <si>
    <t>979086112</t>
  </si>
  <si>
    <t>Nakládání nebo překládání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</si>
  <si>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</si>
  <si>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</si>
  <si>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</si>
  <si>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</si>
  <si>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979990107</t>
  </si>
  <si>
    <t>Poplatek za uložení suti - směs betonu, cihel, dřeva, skupina odpadu 170904</t>
  </si>
  <si>
    <t>979990168</t>
  </si>
  <si>
    <t>Poplatek za uložení suti - sklo, skupina odpadu 1702020</t>
  </si>
  <si>
    <t>979951111</t>
  </si>
  <si>
    <t>Výkup kovů - železný šrot tl. do 4 mm</t>
  </si>
  <si>
    <t>210100000R00</t>
  </si>
  <si>
    <t>Požární ucpávky</t>
  </si>
  <si>
    <t>VRN</t>
  </si>
  <si>
    <t>Sdružená sazba vedlejších rozpočtových nákladů</t>
  </si>
  <si>
    <t>soubor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</si>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</sst>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8" t="s">
        <v>24</v>
      </c>
      <c r="C2" s="79"/>
      <c r="D2" s="80" t="s">
        <v>49</v>
      </c>
      <c r="E2" s="237" t="s">
        <v>50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6">
        <v>6354</v>
      </c>
      <c r="B4" s="83" t="s">
        <v>48</v>
      </c>
      <c r="C4" s="84"/>
      <c r="D4" s="85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51</v>
      </c>
      <c r="E5" s="226"/>
      <c r="F5" s="226"/>
      <c r="G5" s="226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7" t="s">
        <v>52</v>
      </c>
      <c r="E6" s="228"/>
      <c r="F6" s="228"/>
      <c r="G6" s="228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9" t="s">
        <v>53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/>
      <c r="E11" s="244"/>
      <c r="F11" s="244"/>
      <c r="G11" s="244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SUMIF(F49:F58,A16,I49:I58)+SUMIF(F49:F58,"PSU",I49:I58)</f>
        <v>0</v>
      </c>
      <c r="J16" s="21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SUMIF(F49:F58,A17,I49:I58)</f>
        <v>0</v>
      </c>
      <c r="J17" s="21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SUMIF(F49:F58,A18,I49:I58)</f>
        <v>0</v>
      </c>
      <c r="J18" s="210"/>
    </row>
    <row r="19" spans="1:10" ht="23.25" customHeight="1" x14ac:dyDescent="0.2">
      <c r="A19" s="141" t="s">
        <v>79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SUMIF(F49:F58,A19,I49:I58)</f>
        <v>0</v>
      </c>
      <c r="J19" s="210"/>
    </row>
    <row r="20" spans="1:10" ht="23.25" customHeight="1" x14ac:dyDescent="0.2">
      <c r="A20" s="141" t="s">
        <v>80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SUMIF(F49:F58,A20,I49:I58)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4">
        <f>ZakladDPHSniVypocet+ZakladDPHZaklVypocet</f>
        <v>0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3">
        <f>A27</f>
        <v>0</v>
      </c>
      <c r="H29" s="213"/>
      <c r="I29" s="213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198"/>
      <c r="D39" s="198"/>
      <c r="E39" s="198"/>
      <c r="F39" s="101">
        <f>'01 1 Pol'!AE99</f>
        <v>0</v>
      </c>
      <c r="G39" s="102">
        <f>'01 1 Pol'!AF99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9" t="s">
        <v>46</v>
      </c>
      <c r="D40" s="199"/>
      <c r="E40" s="199"/>
      <c r="F40" s="106">
        <f>'01 1 Pol'!AE99</f>
        <v>0</v>
      </c>
      <c r="G40" s="107">
        <f>'01 1 Pol'!AF99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8" t="s">
        <v>44</v>
      </c>
      <c r="D41" s="198"/>
      <c r="E41" s="198"/>
      <c r="F41" s="110">
        <f>'01 1 Pol'!AE99</f>
        <v>0</v>
      </c>
      <c r="G41" s="103">
        <f>'01 1 Pol'!AF99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00" t="s">
        <v>58</v>
      </c>
      <c r="C42" s="201"/>
      <c r="D42" s="201"/>
      <c r="E42" s="202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60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61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62</v>
      </c>
      <c r="C49" s="196" t="s">
        <v>63</v>
      </c>
      <c r="D49" s="197"/>
      <c r="E49" s="197"/>
      <c r="F49" s="137" t="s">
        <v>26</v>
      </c>
      <c r="G49" s="138"/>
      <c r="H49" s="138"/>
      <c r="I49" s="138">
        <f>'01 1 Pol'!G8</f>
        <v>0</v>
      </c>
      <c r="J49" s="134" t="str">
        <f>IF(I59=0,"",I49/I59*100)</f>
        <v/>
      </c>
    </row>
    <row r="50" spans="1:10" ht="36.75" customHeight="1" x14ac:dyDescent="0.2">
      <c r="A50" s="125"/>
      <c r="B50" s="130" t="s">
        <v>64</v>
      </c>
      <c r="C50" s="196" t="s">
        <v>65</v>
      </c>
      <c r="D50" s="197"/>
      <c r="E50" s="197"/>
      <c r="F50" s="137" t="s">
        <v>26</v>
      </c>
      <c r="G50" s="138"/>
      <c r="H50" s="138"/>
      <c r="I50" s="138">
        <f>'01 1 Pol'!G24</f>
        <v>0</v>
      </c>
      <c r="J50" s="134" t="str">
        <f>IF(I59=0,"",I50/I59*100)</f>
        <v/>
      </c>
    </row>
    <row r="51" spans="1:10" ht="36.75" customHeight="1" x14ac:dyDescent="0.2">
      <c r="A51" s="125"/>
      <c r="B51" s="130" t="s">
        <v>66</v>
      </c>
      <c r="C51" s="196" t="s">
        <v>67</v>
      </c>
      <c r="D51" s="197"/>
      <c r="E51" s="197"/>
      <c r="F51" s="137" t="s">
        <v>26</v>
      </c>
      <c r="G51" s="138"/>
      <c r="H51" s="138"/>
      <c r="I51" s="138">
        <f>'01 1 Pol'!G29</f>
        <v>0</v>
      </c>
      <c r="J51" s="134" t="str">
        <f>IF(I59=0,"",I51/I59*100)</f>
        <v/>
      </c>
    </row>
    <row r="52" spans="1:10" ht="36.75" customHeight="1" x14ac:dyDescent="0.2">
      <c r="A52" s="125"/>
      <c r="B52" s="130" t="s">
        <v>68</v>
      </c>
      <c r="C52" s="196" t="s">
        <v>69</v>
      </c>
      <c r="D52" s="197"/>
      <c r="E52" s="197"/>
      <c r="F52" s="137" t="s">
        <v>26</v>
      </c>
      <c r="G52" s="138"/>
      <c r="H52" s="138"/>
      <c r="I52" s="138">
        <f>'01 1 Pol'!G48</f>
        <v>0</v>
      </c>
      <c r="J52" s="134" t="str">
        <f>IF(I59=0,"",I52/I59*100)</f>
        <v/>
      </c>
    </row>
    <row r="53" spans="1:10" ht="36.75" customHeight="1" x14ac:dyDescent="0.2">
      <c r="A53" s="125"/>
      <c r="B53" s="130" t="s">
        <v>70</v>
      </c>
      <c r="C53" s="196" t="s">
        <v>71</v>
      </c>
      <c r="D53" s="197"/>
      <c r="E53" s="197"/>
      <c r="F53" s="137" t="s">
        <v>27</v>
      </c>
      <c r="G53" s="138"/>
      <c r="H53" s="138"/>
      <c r="I53" s="138">
        <f>'01 1 Pol'!G50</f>
        <v>0</v>
      </c>
      <c r="J53" s="134" t="str">
        <f>IF(I59=0,"",I53/I59*100)</f>
        <v/>
      </c>
    </row>
    <row r="54" spans="1:10" ht="36.75" customHeight="1" x14ac:dyDescent="0.2">
      <c r="A54" s="125"/>
      <c r="B54" s="130" t="s">
        <v>72</v>
      </c>
      <c r="C54" s="196" t="s">
        <v>73</v>
      </c>
      <c r="D54" s="197"/>
      <c r="E54" s="197"/>
      <c r="F54" s="137" t="s">
        <v>27</v>
      </c>
      <c r="G54" s="138"/>
      <c r="H54" s="138"/>
      <c r="I54" s="138">
        <f>'01 1 Pol'!G58</f>
        <v>0</v>
      </c>
      <c r="J54" s="134" t="str">
        <f>IF(I59=0,"",I54/I59*100)</f>
        <v/>
      </c>
    </row>
    <row r="55" spans="1:10" ht="36.75" customHeight="1" x14ac:dyDescent="0.2">
      <c r="A55" s="125"/>
      <c r="B55" s="130" t="s">
        <v>74</v>
      </c>
      <c r="C55" s="196" t="s">
        <v>75</v>
      </c>
      <c r="D55" s="197"/>
      <c r="E55" s="197"/>
      <c r="F55" s="137" t="s">
        <v>28</v>
      </c>
      <c r="G55" s="138"/>
      <c r="H55" s="138"/>
      <c r="I55" s="138">
        <f>'01 1 Pol'!G75</f>
        <v>0</v>
      </c>
      <c r="J55" s="134" t="str">
        <f>IF(I59=0,"",I55/I59*100)</f>
        <v/>
      </c>
    </row>
    <row r="56" spans="1:10" ht="36.75" customHeight="1" x14ac:dyDescent="0.2">
      <c r="A56" s="125"/>
      <c r="B56" s="130" t="s">
        <v>76</v>
      </c>
      <c r="C56" s="196" t="s">
        <v>77</v>
      </c>
      <c r="D56" s="197"/>
      <c r="E56" s="197"/>
      <c r="F56" s="137" t="s">
        <v>78</v>
      </c>
      <c r="G56" s="138"/>
      <c r="H56" s="138"/>
      <c r="I56" s="138">
        <f>'01 1 Pol'!G85</f>
        <v>0</v>
      </c>
      <c r="J56" s="134" t="str">
        <f>IF(I59=0,"",I56/I59*100)</f>
        <v/>
      </c>
    </row>
    <row r="57" spans="1:10" ht="36.75" customHeight="1" x14ac:dyDescent="0.2">
      <c r="A57" s="125"/>
      <c r="B57" s="130" t="s">
        <v>79</v>
      </c>
      <c r="C57" s="196" t="s">
        <v>29</v>
      </c>
      <c r="D57" s="197"/>
      <c r="E57" s="197"/>
      <c r="F57" s="137" t="s">
        <v>79</v>
      </c>
      <c r="G57" s="138"/>
      <c r="H57" s="138"/>
      <c r="I57" s="138">
        <f>'01 1 Pol'!G96</f>
        <v>0</v>
      </c>
      <c r="J57" s="134" t="str">
        <f>IF(I59=0,"",I57/I59*100)</f>
        <v/>
      </c>
    </row>
    <row r="58" spans="1:10" ht="36.75" customHeight="1" x14ac:dyDescent="0.2">
      <c r="A58" s="125"/>
      <c r="B58" s="130" t="s">
        <v>80</v>
      </c>
      <c r="C58" s="196" t="s">
        <v>30</v>
      </c>
      <c r="D58" s="197"/>
      <c r="E58" s="197"/>
      <c r="F58" s="137" t="s">
        <v>80</v>
      </c>
      <c r="G58" s="138"/>
      <c r="H58" s="138"/>
      <c r="I58" s="138">
        <f>'01 1 Pol'!G94</f>
        <v>0</v>
      </c>
      <c r="J58" s="134" t="str">
        <f>IF(I59=0,"",I58/I59*100)</f>
        <v/>
      </c>
    </row>
    <row r="59" spans="1:10" ht="25.5" customHeight="1" x14ac:dyDescent="0.2">
      <c r="A59" s="126"/>
      <c r="B59" s="131" t="s">
        <v>1</v>
      </c>
      <c r="C59" s="132"/>
      <c r="D59" s="133"/>
      <c r="E59" s="133"/>
      <c r="F59" s="139"/>
      <c r="G59" s="140"/>
      <c r="H59" s="140"/>
      <c r="I59" s="140">
        <f>SUM(I49:I58)</f>
        <v>0</v>
      </c>
      <c r="J59" s="135">
        <f>SUM(J49:J58)</f>
        <v>0</v>
      </c>
    </row>
    <row r="60" spans="1:10" x14ac:dyDescent="0.2">
      <c r="F60" s="89"/>
      <c r="G60" s="89"/>
      <c r="H60" s="89"/>
      <c r="I60" s="89"/>
      <c r="J60" s="136"/>
    </row>
    <row r="61" spans="1:10" x14ac:dyDescent="0.2">
      <c r="F61" s="89"/>
      <c r="G61" s="89"/>
      <c r="H61" s="89"/>
      <c r="I61" s="89"/>
      <c r="J61" s="136"/>
    </row>
    <row r="62" spans="1:10" x14ac:dyDescent="0.2">
      <c r="F62" s="89"/>
      <c r="G62" s="89"/>
      <c r="H62" s="89"/>
      <c r="I62" s="89"/>
      <c r="J62" s="136"/>
    </row>
  </sheetData>
  <sheetProtection algorithmName="SHA-512" hashValue="edQhrKjFrHvsl7qWL+mDDZO7UFEj53pXrsMRONXJiFRI6Wqq352emPQhPXr+ySB8goyrPXXzsR9xcmv4eYiRMw==" saltValue="HVFi+c6sWJym6n4mi+ze5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6" activePane="bottomLeft" state="frozen"/>
      <selection pane="bottomLeft" activeCell="A103" sqref="A103:G107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81</v>
      </c>
    </row>
    <row r="2" spans="1:60" ht="24.95" customHeight="1" x14ac:dyDescent="0.2">
      <c r="A2" s="142" t="s">
        <v>8</v>
      </c>
      <c r="B2" s="49" t="s">
        <v>49</v>
      </c>
      <c r="C2" s="253" t="s">
        <v>50</v>
      </c>
      <c r="D2" s="254"/>
      <c r="E2" s="254"/>
      <c r="F2" s="254"/>
      <c r="G2" s="255"/>
      <c r="AG2" t="s">
        <v>82</v>
      </c>
    </row>
    <row r="3" spans="1:60" ht="24.95" customHeight="1" x14ac:dyDescent="0.2">
      <c r="A3" s="142" t="s">
        <v>9</v>
      </c>
      <c r="B3" s="49" t="s">
        <v>45</v>
      </c>
      <c r="C3" s="253" t="s">
        <v>46</v>
      </c>
      <c r="D3" s="254"/>
      <c r="E3" s="254"/>
      <c r="F3" s="254"/>
      <c r="G3" s="255"/>
      <c r="AC3" s="123" t="s">
        <v>82</v>
      </c>
      <c r="AG3" t="s">
        <v>83</v>
      </c>
    </row>
    <row r="4" spans="1:60" ht="24.95" customHeight="1" x14ac:dyDescent="0.2">
      <c r="A4" s="143" t="s">
        <v>10</v>
      </c>
      <c r="B4" s="144" t="s">
        <v>43</v>
      </c>
      <c r="C4" s="256" t="s">
        <v>44</v>
      </c>
      <c r="D4" s="257"/>
      <c r="E4" s="257"/>
      <c r="F4" s="257"/>
      <c r="G4" s="258"/>
      <c r="AG4" t="s">
        <v>84</v>
      </c>
    </row>
    <row r="5" spans="1:60" x14ac:dyDescent="0.2">
      <c r="D5" s="10"/>
    </row>
    <row r="6" spans="1:60" ht="38.25" x14ac:dyDescent="0.2">
      <c r="A6" s="146" t="s">
        <v>85</v>
      </c>
      <c r="B6" s="148" t="s">
        <v>86</v>
      </c>
      <c r="C6" s="148" t="s">
        <v>87</v>
      </c>
      <c r="D6" s="147" t="s">
        <v>88</v>
      </c>
      <c r="E6" s="146" t="s">
        <v>89</v>
      </c>
      <c r="F6" s="145" t="s">
        <v>90</v>
      </c>
      <c r="G6" s="146" t="s">
        <v>31</v>
      </c>
      <c r="H6" s="149" t="s">
        <v>32</v>
      </c>
      <c r="I6" s="149" t="s">
        <v>91</v>
      </c>
      <c r="J6" s="149" t="s">
        <v>33</v>
      </c>
      <c r="K6" s="149" t="s">
        <v>92</v>
      </c>
      <c r="L6" s="149" t="s">
        <v>93</v>
      </c>
      <c r="M6" s="149" t="s">
        <v>94</v>
      </c>
      <c r="N6" s="149" t="s">
        <v>95</v>
      </c>
      <c r="O6" s="149" t="s">
        <v>96</v>
      </c>
      <c r="P6" s="149" t="s">
        <v>97</v>
      </c>
      <c r="Q6" s="149" t="s">
        <v>98</v>
      </c>
      <c r="R6" s="149" t="s">
        <v>99</v>
      </c>
      <c r="S6" s="149" t="s">
        <v>100</v>
      </c>
      <c r="T6" s="149" t="s">
        <v>101</v>
      </c>
      <c r="U6" s="149" t="s">
        <v>102</v>
      </c>
      <c r="V6" s="149" t="s">
        <v>103</v>
      </c>
      <c r="W6" s="149" t="s">
        <v>104</v>
      </c>
      <c r="X6" s="149" t="s">
        <v>105</v>
      </c>
      <c r="Y6" s="149" t="s">
        <v>106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8" t="s">
        <v>107</v>
      </c>
      <c r="B8" s="169" t="s">
        <v>62</v>
      </c>
      <c r="C8" s="187" t="s">
        <v>63</v>
      </c>
      <c r="D8" s="170"/>
      <c r="E8" s="171"/>
      <c r="F8" s="172"/>
      <c r="G8" s="173">
        <f>SUMIF(AG9:AG23,"&lt;&gt;NOR",G9:G23)</f>
        <v>0</v>
      </c>
      <c r="H8" s="167"/>
      <c r="I8" s="167">
        <f>SUM(I9:I23)</f>
        <v>0</v>
      </c>
      <c r="J8" s="167"/>
      <c r="K8" s="167">
        <f>SUM(K9:K23)</f>
        <v>0</v>
      </c>
      <c r="L8" s="167"/>
      <c r="M8" s="167">
        <f>SUM(M9:M23)</f>
        <v>0</v>
      </c>
      <c r="N8" s="166"/>
      <c r="O8" s="166">
        <f>SUM(O9:O23)</f>
        <v>1.75</v>
      </c>
      <c r="P8" s="166"/>
      <c r="Q8" s="166">
        <f>SUM(Q9:Q23)</f>
        <v>0</v>
      </c>
      <c r="R8" s="167"/>
      <c r="S8" s="167"/>
      <c r="T8" s="167"/>
      <c r="U8" s="167"/>
      <c r="V8" s="167">
        <f>SUM(V9:V23)</f>
        <v>9.7899999999999991</v>
      </c>
      <c r="W8" s="167"/>
      <c r="X8" s="167"/>
      <c r="Y8" s="167"/>
      <c r="AG8" t="s">
        <v>108</v>
      </c>
    </row>
    <row r="9" spans="1:60" ht="22.5" outlineLevel="1" x14ac:dyDescent="0.2">
      <c r="A9" s="175">
        <v>1</v>
      </c>
      <c r="B9" s="176" t="s">
        <v>109</v>
      </c>
      <c r="C9" s="188" t="s">
        <v>110</v>
      </c>
      <c r="D9" s="177" t="s">
        <v>111</v>
      </c>
      <c r="E9" s="178">
        <v>2.2862</v>
      </c>
      <c r="F9" s="179"/>
      <c r="G9" s="180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12</v>
      </c>
      <c r="M9" s="160">
        <f>G9*(1+L9/100)</f>
        <v>0</v>
      </c>
      <c r="N9" s="159">
        <v>0.76605000000000001</v>
      </c>
      <c r="O9" s="159">
        <f>ROUND(E9*N9,2)</f>
        <v>1.75</v>
      </c>
      <c r="P9" s="159">
        <v>0</v>
      </c>
      <c r="Q9" s="159">
        <f>ROUND(E9*P9,2)</f>
        <v>0</v>
      </c>
      <c r="R9" s="160"/>
      <c r="S9" s="160" t="s">
        <v>112</v>
      </c>
      <c r="T9" s="160" t="s">
        <v>112</v>
      </c>
      <c r="U9" s="160">
        <v>4.2801900000000002</v>
      </c>
      <c r="V9" s="160">
        <f>ROUND(E9*U9,2)</f>
        <v>9.7899999999999991</v>
      </c>
      <c r="W9" s="160"/>
      <c r="X9" s="160" t="s">
        <v>113</v>
      </c>
      <c r="Y9" s="160" t="s">
        <v>114</v>
      </c>
      <c r="Z9" s="150"/>
      <c r="AA9" s="150"/>
      <c r="AB9" s="150"/>
      <c r="AC9" s="150"/>
      <c r="AD9" s="150"/>
      <c r="AE9" s="150"/>
      <c r="AF9" s="150"/>
      <c r="AG9" s="150" t="s">
        <v>115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89" t="s">
        <v>116</v>
      </c>
      <c r="D10" s="162"/>
      <c r="E10" s="163">
        <v>2.036E-2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117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3" x14ac:dyDescent="0.2">
      <c r="A11" s="157"/>
      <c r="B11" s="158"/>
      <c r="C11" s="189" t="s">
        <v>118</v>
      </c>
      <c r="D11" s="162"/>
      <c r="E11" s="163">
        <v>2.0100000000000001E-3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117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89" t="s">
        <v>119</v>
      </c>
      <c r="D12" s="162"/>
      <c r="E12" s="163">
        <v>0.22878000000000001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117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">
      <c r="A13" s="157"/>
      <c r="B13" s="158"/>
      <c r="C13" s="189" t="s">
        <v>120</v>
      </c>
      <c r="D13" s="162"/>
      <c r="E13" s="163">
        <v>0.13564999999999999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117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189" t="s">
        <v>121</v>
      </c>
      <c r="D14" s="162"/>
      <c r="E14" s="163">
        <v>0.14135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117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">
      <c r="A15" s="157"/>
      <c r="B15" s="158"/>
      <c r="C15" s="189" t="s">
        <v>122</v>
      </c>
      <c r="D15" s="162"/>
      <c r="E15" s="163">
        <v>0.24252000000000001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117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89" t="s">
        <v>123</v>
      </c>
      <c r="D16" s="162"/>
      <c r="E16" s="163">
        <v>0.26040000000000002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117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3" x14ac:dyDescent="0.2">
      <c r="A17" s="157"/>
      <c r="B17" s="158"/>
      <c r="C17" s="189" t="s">
        <v>124</v>
      </c>
      <c r="D17" s="162"/>
      <c r="E17" s="163">
        <v>0.25146000000000002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117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3" x14ac:dyDescent="0.2">
      <c r="A18" s="157"/>
      <c r="B18" s="158"/>
      <c r="C18" s="189" t="s">
        <v>125</v>
      </c>
      <c r="D18" s="162"/>
      <c r="E18" s="163">
        <v>0.23688000000000001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117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3" x14ac:dyDescent="0.2">
      <c r="A19" s="157"/>
      <c r="B19" s="158"/>
      <c r="C19" s="189" t="s">
        <v>126</v>
      </c>
      <c r="D19" s="162"/>
      <c r="E19" s="163">
        <v>0.24495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117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">
      <c r="A20" s="157"/>
      <c r="B20" s="158"/>
      <c r="C20" s="189" t="s">
        <v>127</v>
      </c>
      <c r="D20" s="162"/>
      <c r="E20" s="163">
        <v>0.24861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117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89" t="s">
        <v>128</v>
      </c>
      <c r="D21" s="162"/>
      <c r="E21" s="163">
        <v>0.26100000000000001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117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3" x14ac:dyDescent="0.2">
      <c r="A22" s="157"/>
      <c r="B22" s="158"/>
      <c r="C22" s="189" t="s">
        <v>129</v>
      </c>
      <c r="D22" s="162"/>
      <c r="E22" s="163">
        <v>6.1199999999999996E-3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117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3" x14ac:dyDescent="0.2">
      <c r="A23" s="157"/>
      <c r="B23" s="158"/>
      <c r="C23" s="189" t="s">
        <v>130</v>
      </c>
      <c r="D23" s="162"/>
      <c r="E23" s="163">
        <v>6.1199999999999996E-3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117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8" t="s">
        <v>107</v>
      </c>
      <c r="B24" s="169" t="s">
        <v>64</v>
      </c>
      <c r="C24" s="187" t="s">
        <v>65</v>
      </c>
      <c r="D24" s="170"/>
      <c r="E24" s="171"/>
      <c r="F24" s="172"/>
      <c r="G24" s="173">
        <f>SUMIF(AG25:AG28,"&lt;&gt;NOR",G25:G28)</f>
        <v>0</v>
      </c>
      <c r="H24" s="167"/>
      <c r="I24" s="167">
        <f>SUM(I25:I28)</f>
        <v>0</v>
      </c>
      <c r="J24" s="167"/>
      <c r="K24" s="167">
        <f>SUM(K25:K28)</f>
        <v>0</v>
      </c>
      <c r="L24" s="167"/>
      <c r="M24" s="167">
        <f>SUM(M25:M28)</f>
        <v>0</v>
      </c>
      <c r="N24" s="166"/>
      <c r="O24" s="166">
        <f>SUM(O25:O28)</f>
        <v>1.75</v>
      </c>
      <c r="P24" s="166"/>
      <c r="Q24" s="166">
        <f>SUM(Q25:Q28)</f>
        <v>0</v>
      </c>
      <c r="R24" s="167"/>
      <c r="S24" s="167"/>
      <c r="T24" s="167"/>
      <c r="U24" s="167"/>
      <c r="V24" s="167">
        <f>SUM(V25:V28)</f>
        <v>58.8</v>
      </c>
      <c r="W24" s="167"/>
      <c r="X24" s="167"/>
      <c r="Y24" s="167"/>
      <c r="AG24" t="s">
        <v>108</v>
      </c>
    </row>
    <row r="25" spans="1:60" ht="22.5" outlineLevel="1" x14ac:dyDescent="0.2">
      <c r="A25" s="175">
        <v>2</v>
      </c>
      <c r="B25" s="176" t="s">
        <v>131</v>
      </c>
      <c r="C25" s="188" t="s">
        <v>132</v>
      </c>
      <c r="D25" s="177" t="s">
        <v>133</v>
      </c>
      <c r="E25" s="178">
        <v>30.482669999999999</v>
      </c>
      <c r="F25" s="179"/>
      <c r="G25" s="180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12</v>
      </c>
      <c r="M25" s="160">
        <f>G25*(1+L25/100)</f>
        <v>0</v>
      </c>
      <c r="N25" s="159">
        <v>3.6119999999999999E-2</v>
      </c>
      <c r="O25" s="159">
        <f>ROUND(E25*N25,2)</f>
        <v>1.1000000000000001</v>
      </c>
      <c r="P25" s="159">
        <v>0</v>
      </c>
      <c r="Q25" s="159">
        <f>ROUND(E25*P25,2)</f>
        <v>0</v>
      </c>
      <c r="R25" s="160"/>
      <c r="S25" s="160" t="s">
        <v>112</v>
      </c>
      <c r="T25" s="160" t="s">
        <v>112</v>
      </c>
      <c r="U25" s="160">
        <v>0.88292999999999999</v>
      </c>
      <c r="V25" s="160">
        <f>ROUND(E25*U25,2)</f>
        <v>26.91</v>
      </c>
      <c r="W25" s="160"/>
      <c r="X25" s="160" t="s">
        <v>113</v>
      </c>
      <c r="Y25" s="160" t="s">
        <v>114</v>
      </c>
      <c r="Z25" s="150"/>
      <c r="AA25" s="150"/>
      <c r="AB25" s="150"/>
      <c r="AC25" s="150"/>
      <c r="AD25" s="150"/>
      <c r="AE25" s="150"/>
      <c r="AF25" s="150"/>
      <c r="AG25" s="150" t="s">
        <v>115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">
      <c r="A26" s="157"/>
      <c r="B26" s="158"/>
      <c r="C26" s="189" t="s">
        <v>134</v>
      </c>
      <c r="D26" s="162"/>
      <c r="E26" s="163">
        <v>30.482669999999999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117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5">
        <v>3</v>
      </c>
      <c r="B27" s="176" t="s">
        <v>135</v>
      </c>
      <c r="C27" s="188" t="s">
        <v>136</v>
      </c>
      <c r="D27" s="177" t="s">
        <v>137</v>
      </c>
      <c r="E27" s="178">
        <v>175.4</v>
      </c>
      <c r="F27" s="179"/>
      <c r="G27" s="180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12</v>
      </c>
      <c r="M27" s="160">
        <f>G27*(1+L27/100)</f>
        <v>0</v>
      </c>
      <c r="N27" s="159">
        <v>3.7100000000000002E-3</v>
      </c>
      <c r="O27" s="159">
        <f>ROUND(E27*N27,2)</f>
        <v>0.65</v>
      </c>
      <c r="P27" s="159">
        <v>0</v>
      </c>
      <c r="Q27" s="159">
        <f>ROUND(E27*P27,2)</f>
        <v>0</v>
      </c>
      <c r="R27" s="160"/>
      <c r="S27" s="160" t="s">
        <v>112</v>
      </c>
      <c r="T27" s="160" t="s">
        <v>112</v>
      </c>
      <c r="U27" s="160">
        <v>0.18179999999999999</v>
      </c>
      <c r="V27" s="160">
        <f>ROUND(E27*U27,2)</f>
        <v>31.89</v>
      </c>
      <c r="W27" s="160"/>
      <c r="X27" s="160" t="s">
        <v>113</v>
      </c>
      <c r="Y27" s="160" t="s">
        <v>114</v>
      </c>
      <c r="Z27" s="150"/>
      <c r="AA27" s="150"/>
      <c r="AB27" s="150"/>
      <c r="AC27" s="150"/>
      <c r="AD27" s="150"/>
      <c r="AE27" s="150"/>
      <c r="AF27" s="150"/>
      <c r="AG27" s="150" t="s">
        <v>115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89" t="s">
        <v>138</v>
      </c>
      <c r="D28" s="162"/>
      <c r="E28" s="163">
        <v>175.4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117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8" t="s">
        <v>107</v>
      </c>
      <c r="B29" s="169" t="s">
        <v>66</v>
      </c>
      <c r="C29" s="187" t="s">
        <v>67</v>
      </c>
      <c r="D29" s="170"/>
      <c r="E29" s="171"/>
      <c r="F29" s="172"/>
      <c r="G29" s="173">
        <f>SUMIF(AG30:AG47,"&lt;&gt;NOR",G30:G47)</f>
        <v>0</v>
      </c>
      <c r="H29" s="167"/>
      <c r="I29" s="167">
        <f>SUM(I30:I47)</f>
        <v>0</v>
      </c>
      <c r="J29" s="167"/>
      <c r="K29" s="167">
        <f>SUM(K30:K47)</f>
        <v>0</v>
      </c>
      <c r="L29" s="167"/>
      <c r="M29" s="167">
        <f>SUM(M30:M47)</f>
        <v>0</v>
      </c>
      <c r="N29" s="166"/>
      <c r="O29" s="166">
        <f>SUM(O30:O47)</f>
        <v>0.08</v>
      </c>
      <c r="P29" s="166"/>
      <c r="Q29" s="166">
        <f>SUM(Q30:Q47)</f>
        <v>3.88</v>
      </c>
      <c r="R29" s="167"/>
      <c r="S29" s="167"/>
      <c r="T29" s="167"/>
      <c r="U29" s="167"/>
      <c r="V29" s="167">
        <f>SUM(V30:V47)</f>
        <v>67.930000000000007</v>
      </c>
      <c r="W29" s="167"/>
      <c r="X29" s="167"/>
      <c r="Y29" s="167"/>
      <c r="AG29" t="s">
        <v>108</v>
      </c>
    </row>
    <row r="30" spans="1:60" outlineLevel="1" x14ac:dyDescent="0.2">
      <c r="A30" s="181">
        <v>4</v>
      </c>
      <c r="B30" s="182" t="s">
        <v>139</v>
      </c>
      <c r="C30" s="190" t="s">
        <v>140</v>
      </c>
      <c r="D30" s="183" t="s">
        <v>133</v>
      </c>
      <c r="E30" s="184">
        <v>28</v>
      </c>
      <c r="F30" s="185"/>
      <c r="G30" s="186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12</v>
      </c>
      <c r="M30" s="160">
        <f>G30*(1+L30/100)</f>
        <v>0</v>
      </c>
      <c r="N30" s="159">
        <v>0</v>
      </c>
      <c r="O30" s="159">
        <f>ROUND(E30*N30,2)</f>
        <v>0</v>
      </c>
      <c r="P30" s="159">
        <v>0</v>
      </c>
      <c r="Q30" s="159">
        <f>ROUND(E30*P30,2)</f>
        <v>0</v>
      </c>
      <c r="R30" s="160"/>
      <c r="S30" s="160" t="s">
        <v>112</v>
      </c>
      <c r="T30" s="160" t="s">
        <v>112</v>
      </c>
      <c r="U30" s="160">
        <v>0.08</v>
      </c>
      <c r="V30" s="160">
        <f>ROUND(E30*U30,2)</f>
        <v>2.2400000000000002</v>
      </c>
      <c r="W30" s="160"/>
      <c r="X30" s="160" t="s">
        <v>113</v>
      </c>
      <c r="Y30" s="160" t="s">
        <v>114</v>
      </c>
      <c r="Z30" s="150"/>
      <c r="AA30" s="150"/>
      <c r="AB30" s="150"/>
      <c r="AC30" s="150"/>
      <c r="AD30" s="150"/>
      <c r="AE30" s="150"/>
      <c r="AF30" s="150"/>
      <c r="AG30" s="150" t="s">
        <v>115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5">
        <v>5</v>
      </c>
      <c r="B31" s="176" t="s">
        <v>141</v>
      </c>
      <c r="C31" s="188" t="s">
        <v>142</v>
      </c>
      <c r="D31" s="177" t="s">
        <v>143</v>
      </c>
      <c r="E31" s="178">
        <v>75.914959999999994</v>
      </c>
      <c r="F31" s="179"/>
      <c r="G31" s="180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12</v>
      </c>
      <c r="M31" s="160">
        <f>G31*(1+L31/100)</f>
        <v>0</v>
      </c>
      <c r="N31" s="159">
        <v>1E-3</v>
      </c>
      <c r="O31" s="159">
        <f>ROUND(E31*N31,2)</f>
        <v>0.08</v>
      </c>
      <c r="P31" s="159">
        <v>3.2000000000000001E-2</v>
      </c>
      <c r="Q31" s="159">
        <f>ROUND(E31*P31,2)</f>
        <v>2.4300000000000002</v>
      </c>
      <c r="R31" s="160"/>
      <c r="S31" s="160" t="s">
        <v>112</v>
      </c>
      <c r="T31" s="160" t="s">
        <v>112</v>
      </c>
      <c r="U31" s="160">
        <v>0.71799999999999997</v>
      </c>
      <c r="V31" s="160">
        <f>ROUND(E31*U31,2)</f>
        <v>54.51</v>
      </c>
      <c r="W31" s="160"/>
      <c r="X31" s="160" t="s">
        <v>113</v>
      </c>
      <c r="Y31" s="160" t="s">
        <v>114</v>
      </c>
      <c r="Z31" s="150"/>
      <c r="AA31" s="150"/>
      <c r="AB31" s="150"/>
      <c r="AC31" s="150"/>
      <c r="AD31" s="150"/>
      <c r="AE31" s="150"/>
      <c r="AF31" s="150"/>
      <c r="AG31" s="150" t="s">
        <v>115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2" x14ac:dyDescent="0.2">
      <c r="A32" s="157"/>
      <c r="B32" s="158"/>
      <c r="C32" s="189" t="s">
        <v>144</v>
      </c>
      <c r="D32" s="162"/>
      <c r="E32" s="163">
        <v>3.7057600000000002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117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">
      <c r="A33" s="157"/>
      <c r="B33" s="158"/>
      <c r="C33" s="189" t="s">
        <v>145</v>
      </c>
      <c r="D33" s="162"/>
      <c r="E33" s="163">
        <v>3.5670000000000002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117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3" x14ac:dyDescent="0.2">
      <c r="A34" s="157"/>
      <c r="B34" s="158"/>
      <c r="C34" s="189" t="s">
        <v>146</v>
      </c>
      <c r="D34" s="162"/>
      <c r="E34" s="163">
        <v>5.0952000000000002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117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89" t="s">
        <v>147</v>
      </c>
      <c r="D35" s="162"/>
      <c r="E35" s="163">
        <v>4.4743000000000004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117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3" x14ac:dyDescent="0.2">
      <c r="A36" s="157"/>
      <c r="B36" s="158"/>
      <c r="C36" s="189" t="s">
        <v>148</v>
      </c>
      <c r="D36" s="162"/>
      <c r="E36" s="163">
        <v>4.5122999999999998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117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">
      <c r="A37" s="157"/>
      <c r="B37" s="158"/>
      <c r="C37" s="189" t="s">
        <v>149</v>
      </c>
      <c r="D37" s="162"/>
      <c r="E37" s="163">
        <v>7.1818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117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3" x14ac:dyDescent="0.2">
      <c r="A38" s="157"/>
      <c r="B38" s="158"/>
      <c r="C38" s="189" t="s">
        <v>150</v>
      </c>
      <c r="D38" s="162"/>
      <c r="E38" s="163">
        <v>7.3010000000000002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117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3" x14ac:dyDescent="0.2">
      <c r="A39" s="157"/>
      <c r="B39" s="158"/>
      <c r="C39" s="189" t="s">
        <v>151</v>
      </c>
      <c r="D39" s="162"/>
      <c r="E39" s="163">
        <v>7.2413999999999996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117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">
      <c r="A40" s="157"/>
      <c r="B40" s="158"/>
      <c r="C40" s="189" t="s">
        <v>152</v>
      </c>
      <c r="D40" s="162"/>
      <c r="E40" s="163">
        <v>7.1441999999999997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117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89" t="s">
        <v>153</v>
      </c>
      <c r="D41" s="162"/>
      <c r="E41" s="163">
        <v>7.1980000000000004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117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">
      <c r="A42" s="157"/>
      <c r="B42" s="158"/>
      <c r="C42" s="189" t="s">
        <v>154</v>
      </c>
      <c r="D42" s="162"/>
      <c r="E42" s="163">
        <v>7.2224000000000004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117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">
      <c r="A43" s="157"/>
      <c r="B43" s="158"/>
      <c r="C43" s="189" t="s">
        <v>155</v>
      </c>
      <c r="D43" s="162"/>
      <c r="E43" s="163">
        <v>5.31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117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89" t="s">
        <v>156</v>
      </c>
      <c r="D44" s="162"/>
      <c r="E44" s="163">
        <v>2.9807999999999999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117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">
      <c r="A45" s="157"/>
      <c r="B45" s="158"/>
      <c r="C45" s="189" t="s">
        <v>157</v>
      </c>
      <c r="D45" s="162"/>
      <c r="E45" s="163">
        <v>2.9807999999999999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117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5">
        <v>6</v>
      </c>
      <c r="B46" s="176" t="s">
        <v>158</v>
      </c>
      <c r="C46" s="188" t="s">
        <v>159</v>
      </c>
      <c r="D46" s="177" t="s">
        <v>143</v>
      </c>
      <c r="E46" s="178">
        <v>26.31</v>
      </c>
      <c r="F46" s="179"/>
      <c r="G46" s="180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12</v>
      </c>
      <c r="M46" s="160">
        <f>G46*(1+L46/100)</f>
        <v>0</v>
      </c>
      <c r="N46" s="159">
        <v>0</v>
      </c>
      <c r="O46" s="159">
        <f>ROUND(E46*N46,2)</f>
        <v>0</v>
      </c>
      <c r="P46" s="159">
        <v>5.5E-2</v>
      </c>
      <c r="Q46" s="159">
        <f>ROUND(E46*P46,2)</f>
        <v>1.45</v>
      </c>
      <c r="R46" s="160"/>
      <c r="S46" s="160" t="s">
        <v>112</v>
      </c>
      <c r="T46" s="160" t="s">
        <v>112</v>
      </c>
      <c r="U46" s="160">
        <v>0.42499999999999999</v>
      </c>
      <c r="V46" s="160">
        <f>ROUND(E46*U46,2)</f>
        <v>11.18</v>
      </c>
      <c r="W46" s="160"/>
      <c r="X46" s="160" t="s">
        <v>113</v>
      </c>
      <c r="Y46" s="160" t="s">
        <v>114</v>
      </c>
      <c r="Z46" s="150"/>
      <c r="AA46" s="150"/>
      <c r="AB46" s="150"/>
      <c r="AC46" s="150"/>
      <c r="AD46" s="150"/>
      <c r="AE46" s="150"/>
      <c r="AF46" s="150"/>
      <c r="AG46" s="150" t="s">
        <v>115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2" x14ac:dyDescent="0.2">
      <c r="A47" s="157"/>
      <c r="B47" s="158"/>
      <c r="C47" s="189" t="s">
        <v>160</v>
      </c>
      <c r="D47" s="162"/>
      <c r="E47" s="163">
        <v>26.31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117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8" t="s">
        <v>107</v>
      </c>
      <c r="B48" s="169" t="s">
        <v>68</v>
      </c>
      <c r="C48" s="187" t="s">
        <v>69</v>
      </c>
      <c r="D48" s="170"/>
      <c r="E48" s="171"/>
      <c r="F48" s="172"/>
      <c r="G48" s="173">
        <f>SUMIF(AG49:AG49,"&lt;&gt;NOR",G49:G49)</f>
        <v>0</v>
      </c>
      <c r="H48" s="167"/>
      <c r="I48" s="167">
        <f>SUM(I49:I49)</f>
        <v>0</v>
      </c>
      <c r="J48" s="167"/>
      <c r="K48" s="167">
        <f>SUM(K49:K49)</f>
        <v>0</v>
      </c>
      <c r="L48" s="167"/>
      <c r="M48" s="167">
        <f>SUM(M49:M49)</f>
        <v>0</v>
      </c>
      <c r="N48" s="166"/>
      <c r="O48" s="166">
        <f>SUM(O49:O49)</f>
        <v>0</v>
      </c>
      <c r="P48" s="166"/>
      <c r="Q48" s="166">
        <f>SUM(Q49:Q49)</f>
        <v>0</v>
      </c>
      <c r="R48" s="167"/>
      <c r="S48" s="167"/>
      <c r="T48" s="167"/>
      <c r="U48" s="167"/>
      <c r="V48" s="167">
        <f>SUM(V49:V49)</f>
        <v>6.77</v>
      </c>
      <c r="W48" s="167"/>
      <c r="X48" s="167"/>
      <c r="Y48" s="167"/>
      <c r="AG48" t="s">
        <v>108</v>
      </c>
    </row>
    <row r="49" spans="1:60" outlineLevel="1" x14ac:dyDescent="0.2">
      <c r="A49" s="181">
        <v>7</v>
      </c>
      <c r="B49" s="182" t="s">
        <v>161</v>
      </c>
      <c r="C49" s="190" t="s">
        <v>162</v>
      </c>
      <c r="D49" s="183" t="s">
        <v>163</v>
      </c>
      <c r="E49" s="184">
        <v>3.5790299999999999</v>
      </c>
      <c r="F49" s="185"/>
      <c r="G49" s="186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12</v>
      </c>
      <c r="M49" s="160">
        <f>G49*(1+L49/100)</f>
        <v>0</v>
      </c>
      <c r="N49" s="159">
        <v>0</v>
      </c>
      <c r="O49" s="159">
        <f>ROUND(E49*N49,2)</f>
        <v>0</v>
      </c>
      <c r="P49" s="159">
        <v>0</v>
      </c>
      <c r="Q49" s="159">
        <f>ROUND(E49*P49,2)</f>
        <v>0</v>
      </c>
      <c r="R49" s="160"/>
      <c r="S49" s="160" t="s">
        <v>112</v>
      </c>
      <c r="T49" s="160" t="s">
        <v>112</v>
      </c>
      <c r="U49" s="160">
        <v>1.8919999999999999</v>
      </c>
      <c r="V49" s="160">
        <f>ROUND(E49*U49,2)</f>
        <v>6.77</v>
      </c>
      <c r="W49" s="160"/>
      <c r="X49" s="160" t="s">
        <v>164</v>
      </c>
      <c r="Y49" s="160" t="s">
        <v>114</v>
      </c>
      <c r="Z49" s="150"/>
      <c r="AA49" s="150"/>
      <c r="AB49" s="150"/>
      <c r="AC49" s="150"/>
      <c r="AD49" s="150"/>
      <c r="AE49" s="150"/>
      <c r="AF49" s="150"/>
      <c r="AG49" s="150" t="s">
        <v>165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">
      <c r="A50" s="168" t="s">
        <v>107</v>
      </c>
      <c r="B50" s="169" t="s">
        <v>70</v>
      </c>
      <c r="C50" s="187" t="s">
        <v>71</v>
      </c>
      <c r="D50" s="170"/>
      <c r="E50" s="171"/>
      <c r="F50" s="172"/>
      <c r="G50" s="173">
        <f>SUMIF(AG51:AG57,"&lt;&gt;NOR",G51:G57)</f>
        <v>0</v>
      </c>
      <c r="H50" s="167"/>
      <c r="I50" s="167">
        <f>SUM(I51:I57)</f>
        <v>0</v>
      </c>
      <c r="J50" s="167"/>
      <c r="K50" s="167">
        <f>SUM(K51:K57)</f>
        <v>0</v>
      </c>
      <c r="L50" s="167"/>
      <c r="M50" s="167">
        <f>SUM(M51:M57)</f>
        <v>0</v>
      </c>
      <c r="N50" s="166"/>
      <c r="O50" s="166">
        <f>SUM(O51:O57)</f>
        <v>2.08</v>
      </c>
      <c r="P50" s="166"/>
      <c r="Q50" s="166">
        <f>SUM(Q51:Q57)</f>
        <v>0</v>
      </c>
      <c r="R50" s="167"/>
      <c r="S50" s="167"/>
      <c r="T50" s="167"/>
      <c r="U50" s="167"/>
      <c r="V50" s="167">
        <f>SUM(V51:V57)</f>
        <v>86.05</v>
      </c>
      <c r="W50" s="167"/>
      <c r="X50" s="167"/>
      <c r="Y50" s="167"/>
      <c r="AG50" t="s">
        <v>108</v>
      </c>
    </row>
    <row r="51" spans="1:60" ht="22.5" outlineLevel="1" x14ac:dyDescent="0.2">
      <c r="A51" s="181">
        <v>8</v>
      </c>
      <c r="B51" s="182" t="s">
        <v>166</v>
      </c>
      <c r="C51" s="190" t="s">
        <v>167</v>
      </c>
      <c r="D51" s="183" t="s">
        <v>133</v>
      </c>
      <c r="E51" s="184">
        <v>14</v>
      </c>
      <c r="F51" s="185"/>
      <c r="G51" s="186">
        <f t="shared" ref="G51:G57" si="0">ROUND(E51*F51,2)</f>
        <v>0</v>
      </c>
      <c r="H51" s="161"/>
      <c r="I51" s="160">
        <f t="shared" ref="I51:I57" si="1">ROUND(E51*H51,2)</f>
        <v>0</v>
      </c>
      <c r="J51" s="161"/>
      <c r="K51" s="160">
        <f t="shared" ref="K51:K57" si="2">ROUND(E51*J51,2)</f>
        <v>0</v>
      </c>
      <c r="L51" s="160">
        <v>12</v>
      </c>
      <c r="M51" s="160">
        <f t="shared" ref="M51:M57" si="3">G51*(1+L51/100)</f>
        <v>0</v>
      </c>
      <c r="N51" s="159">
        <v>8.0999999999999996E-4</v>
      </c>
      <c r="O51" s="159">
        <f t="shared" ref="O51:O57" si="4">ROUND(E51*N51,2)</f>
        <v>0.01</v>
      </c>
      <c r="P51" s="159">
        <v>0</v>
      </c>
      <c r="Q51" s="159">
        <f t="shared" ref="Q51:Q57" si="5">ROUND(E51*P51,2)</f>
        <v>0</v>
      </c>
      <c r="R51" s="160"/>
      <c r="S51" s="160" t="s">
        <v>112</v>
      </c>
      <c r="T51" s="160" t="s">
        <v>112</v>
      </c>
      <c r="U51" s="160">
        <v>5.25</v>
      </c>
      <c r="V51" s="160">
        <f t="shared" ref="V51:V57" si="6">ROUND(E51*U51,2)</f>
        <v>73.5</v>
      </c>
      <c r="W51" s="160"/>
      <c r="X51" s="160" t="s">
        <v>113</v>
      </c>
      <c r="Y51" s="160" t="s">
        <v>114</v>
      </c>
      <c r="Z51" s="150"/>
      <c r="AA51" s="150"/>
      <c r="AB51" s="150"/>
      <c r="AC51" s="150"/>
      <c r="AD51" s="150"/>
      <c r="AE51" s="150"/>
      <c r="AF51" s="150"/>
      <c r="AG51" s="150" t="s">
        <v>115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33.75" outlineLevel="1" x14ac:dyDescent="0.2">
      <c r="A52" s="181">
        <v>9</v>
      </c>
      <c r="B52" s="182" t="s">
        <v>168</v>
      </c>
      <c r="C52" s="190" t="s">
        <v>169</v>
      </c>
      <c r="D52" s="183" t="s">
        <v>133</v>
      </c>
      <c r="E52" s="184">
        <v>2</v>
      </c>
      <c r="F52" s="185"/>
      <c r="G52" s="186">
        <f t="shared" si="0"/>
        <v>0</v>
      </c>
      <c r="H52" s="161"/>
      <c r="I52" s="160">
        <f t="shared" si="1"/>
        <v>0</v>
      </c>
      <c r="J52" s="161"/>
      <c r="K52" s="160">
        <f t="shared" si="2"/>
        <v>0</v>
      </c>
      <c r="L52" s="160">
        <v>12</v>
      </c>
      <c r="M52" s="160">
        <f t="shared" si="3"/>
        <v>0</v>
      </c>
      <c r="N52" s="159">
        <v>0.112</v>
      </c>
      <c r="O52" s="159">
        <f t="shared" si="4"/>
        <v>0.22</v>
      </c>
      <c r="P52" s="159">
        <v>0</v>
      </c>
      <c r="Q52" s="159">
        <f t="shared" si="5"/>
        <v>0</v>
      </c>
      <c r="R52" s="160"/>
      <c r="S52" s="160" t="s">
        <v>170</v>
      </c>
      <c r="T52" s="160" t="s">
        <v>171</v>
      </c>
      <c r="U52" s="160">
        <v>0</v>
      </c>
      <c r="V52" s="160">
        <f t="shared" si="6"/>
        <v>0</v>
      </c>
      <c r="W52" s="160"/>
      <c r="X52" s="160" t="s">
        <v>172</v>
      </c>
      <c r="Y52" s="160" t="s">
        <v>114</v>
      </c>
      <c r="Z52" s="150"/>
      <c r="AA52" s="150"/>
      <c r="AB52" s="150"/>
      <c r="AC52" s="150"/>
      <c r="AD52" s="150"/>
      <c r="AE52" s="150"/>
      <c r="AF52" s="150"/>
      <c r="AG52" s="150" t="s">
        <v>173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33.75" outlineLevel="1" x14ac:dyDescent="0.2">
      <c r="A53" s="181">
        <v>10</v>
      </c>
      <c r="B53" s="182" t="s">
        <v>174</v>
      </c>
      <c r="C53" s="190" t="s">
        <v>175</v>
      </c>
      <c r="D53" s="183" t="s">
        <v>133</v>
      </c>
      <c r="E53" s="184">
        <v>6</v>
      </c>
      <c r="F53" s="185"/>
      <c r="G53" s="186">
        <f t="shared" si="0"/>
        <v>0</v>
      </c>
      <c r="H53" s="161"/>
      <c r="I53" s="160">
        <f t="shared" si="1"/>
        <v>0</v>
      </c>
      <c r="J53" s="161"/>
      <c r="K53" s="160">
        <f t="shared" si="2"/>
        <v>0</v>
      </c>
      <c r="L53" s="160">
        <v>12</v>
      </c>
      <c r="M53" s="160">
        <f t="shared" si="3"/>
        <v>0</v>
      </c>
      <c r="N53" s="159">
        <v>0.128</v>
      </c>
      <c r="O53" s="159">
        <f t="shared" si="4"/>
        <v>0.77</v>
      </c>
      <c r="P53" s="159">
        <v>0</v>
      </c>
      <c r="Q53" s="159">
        <f t="shared" si="5"/>
        <v>0</v>
      </c>
      <c r="R53" s="160"/>
      <c r="S53" s="160" t="s">
        <v>170</v>
      </c>
      <c r="T53" s="160" t="s">
        <v>171</v>
      </c>
      <c r="U53" s="160">
        <v>0</v>
      </c>
      <c r="V53" s="160">
        <f t="shared" si="6"/>
        <v>0</v>
      </c>
      <c r="W53" s="160"/>
      <c r="X53" s="160" t="s">
        <v>172</v>
      </c>
      <c r="Y53" s="160" t="s">
        <v>114</v>
      </c>
      <c r="Z53" s="150"/>
      <c r="AA53" s="150"/>
      <c r="AB53" s="150"/>
      <c r="AC53" s="150"/>
      <c r="AD53" s="150"/>
      <c r="AE53" s="150"/>
      <c r="AF53" s="150"/>
      <c r="AG53" s="150" t="s">
        <v>173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45" outlineLevel="1" x14ac:dyDescent="0.2">
      <c r="A54" s="181">
        <v>11</v>
      </c>
      <c r="B54" s="182" t="s">
        <v>176</v>
      </c>
      <c r="C54" s="190" t="s">
        <v>177</v>
      </c>
      <c r="D54" s="183" t="s">
        <v>133</v>
      </c>
      <c r="E54" s="184">
        <v>6</v>
      </c>
      <c r="F54" s="185"/>
      <c r="G54" s="186">
        <f t="shared" si="0"/>
        <v>0</v>
      </c>
      <c r="H54" s="161"/>
      <c r="I54" s="160">
        <f t="shared" si="1"/>
        <v>0</v>
      </c>
      <c r="J54" s="161"/>
      <c r="K54" s="160">
        <f t="shared" si="2"/>
        <v>0</v>
      </c>
      <c r="L54" s="160">
        <v>12</v>
      </c>
      <c r="M54" s="160">
        <f t="shared" si="3"/>
        <v>0</v>
      </c>
      <c r="N54" s="159">
        <v>0.16600000000000001</v>
      </c>
      <c r="O54" s="159">
        <f t="shared" si="4"/>
        <v>1</v>
      </c>
      <c r="P54" s="159">
        <v>0</v>
      </c>
      <c r="Q54" s="159">
        <f t="shared" si="5"/>
        <v>0</v>
      </c>
      <c r="R54" s="160"/>
      <c r="S54" s="160" t="s">
        <v>170</v>
      </c>
      <c r="T54" s="160" t="s">
        <v>171</v>
      </c>
      <c r="U54" s="160">
        <v>0</v>
      </c>
      <c r="V54" s="160">
        <f t="shared" si="6"/>
        <v>0</v>
      </c>
      <c r="W54" s="160"/>
      <c r="X54" s="160" t="s">
        <v>172</v>
      </c>
      <c r="Y54" s="160" t="s">
        <v>114</v>
      </c>
      <c r="Z54" s="150"/>
      <c r="AA54" s="150"/>
      <c r="AB54" s="150"/>
      <c r="AC54" s="150"/>
      <c r="AD54" s="150"/>
      <c r="AE54" s="150"/>
      <c r="AF54" s="150"/>
      <c r="AG54" s="150" t="s">
        <v>173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81">
        <v>12</v>
      </c>
      <c r="B55" s="182" t="s">
        <v>178</v>
      </c>
      <c r="C55" s="190" t="s">
        <v>179</v>
      </c>
      <c r="D55" s="183" t="s">
        <v>133</v>
      </c>
      <c r="E55" s="184">
        <v>14</v>
      </c>
      <c r="F55" s="185"/>
      <c r="G55" s="186">
        <f t="shared" si="0"/>
        <v>0</v>
      </c>
      <c r="H55" s="161"/>
      <c r="I55" s="160">
        <f t="shared" si="1"/>
        <v>0</v>
      </c>
      <c r="J55" s="161"/>
      <c r="K55" s="160">
        <f t="shared" si="2"/>
        <v>0</v>
      </c>
      <c r="L55" s="160">
        <v>12</v>
      </c>
      <c r="M55" s="160">
        <f t="shared" si="3"/>
        <v>0</v>
      </c>
      <c r="N55" s="159">
        <v>1.0000000000000001E-5</v>
      </c>
      <c r="O55" s="159">
        <f t="shared" si="4"/>
        <v>0</v>
      </c>
      <c r="P55" s="159">
        <v>0</v>
      </c>
      <c r="Q55" s="159">
        <f t="shared" si="5"/>
        <v>0</v>
      </c>
      <c r="R55" s="160"/>
      <c r="S55" s="160" t="s">
        <v>170</v>
      </c>
      <c r="T55" s="160" t="s">
        <v>171</v>
      </c>
      <c r="U55" s="160">
        <v>0.45</v>
      </c>
      <c r="V55" s="160">
        <f t="shared" si="6"/>
        <v>6.3</v>
      </c>
      <c r="W55" s="160"/>
      <c r="X55" s="160" t="s">
        <v>113</v>
      </c>
      <c r="Y55" s="160" t="s">
        <v>114</v>
      </c>
      <c r="Z55" s="150"/>
      <c r="AA55" s="150"/>
      <c r="AB55" s="150"/>
      <c r="AC55" s="150"/>
      <c r="AD55" s="150"/>
      <c r="AE55" s="150"/>
      <c r="AF55" s="150"/>
      <c r="AG55" s="150" t="s">
        <v>115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81">
        <v>13</v>
      </c>
      <c r="B56" s="182" t="s">
        <v>180</v>
      </c>
      <c r="C56" s="190" t="s">
        <v>181</v>
      </c>
      <c r="D56" s="183" t="s">
        <v>133</v>
      </c>
      <c r="E56" s="184">
        <v>14</v>
      </c>
      <c r="F56" s="185"/>
      <c r="G56" s="186">
        <f t="shared" si="0"/>
        <v>0</v>
      </c>
      <c r="H56" s="161"/>
      <c r="I56" s="160">
        <f t="shared" si="1"/>
        <v>0</v>
      </c>
      <c r="J56" s="161"/>
      <c r="K56" s="160">
        <f t="shared" si="2"/>
        <v>0</v>
      </c>
      <c r="L56" s="160">
        <v>12</v>
      </c>
      <c r="M56" s="160">
        <f t="shared" si="3"/>
        <v>0</v>
      </c>
      <c r="N56" s="159">
        <v>5.5799999999999999E-3</v>
      </c>
      <c r="O56" s="159">
        <f t="shared" si="4"/>
        <v>0.08</v>
      </c>
      <c r="P56" s="159">
        <v>0</v>
      </c>
      <c r="Q56" s="159">
        <f t="shared" si="5"/>
        <v>0</v>
      </c>
      <c r="R56" s="160"/>
      <c r="S56" s="160" t="s">
        <v>170</v>
      </c>
      <c r="T56" s="160" t="s">
        <v>171</v>
      </c>
      <c r="U56" s="160">
        <v>0</v>
      </c>
      <c r="V56" s="160">
        <f t="shared" si="6"/>
        <v>0</v>
      </c>
      <c r="W56" s="160"/>
      <c r="X56" s="160" t="s">
        <v>172</v>
      </c>
      <c r="Y56" s="160" t="s">
        <v>114</v>
      </c>
      <c r="Z56" s="150"/>
      <c r="AA56" s="150"/>
      <c r="AB56" s="150"/>
      <c r="AC56" s="150"/>
      <c r="AD56" s="150"/>
      <c r="AE56" s="150"/>
      <c r="AF56" s="150"/>
      <c r="AG56" s="150" t="s">
        <v>173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81">
        <v>14</v>
      </c>
      <c r="B57" s="182" t="s">
        <v>182</v>
      </c>
      <c r="C57" s="190" t="s">
        <v>183</v>
      </c>
      <c r="D57" s="183" t="s">
        <v>163</v>
      </c>
      <c r="E57" s="184">
        <v>2.0775999999999999</v>
      </c>
      <c r="F57" s="185"/>
      <c r="G57" s="186">
        <f t="shared" si="0"/>
        <v>0</v>
      </c>
      <c r="H57" s="161"/>
      <c r="I57" s="160">
        <f t="shared" si="1"/>
        <v>0</v>
      </c>
      <c r="J57" s="161"/>
      <c r="K57" s="160">
        <f t="shared" si="2"/>
        <v>0</v>
      </c>
      <c r="L57" s="160">
        <v>12</v>
      </c>
      <c r="M57" s="160">
        <f t="shared" si="3"/>
        <v>0</v>
      </c>
      <c r="N57" s="159">
        <v>0</v>
      </c>
      <c r="O57" s="159">
        <f t="shared" si="4"/>
        <v>0</v>
      </c>
      <c r="P57" s="159">
        <v>0</v>
      </c>
      <c r="Q57" s="159">
        <f t="shared" si="5"/>
        <v>0</v>
      </c>
      <c r="R57" s="160"/>
      <c r="S57" s="160" t="s">
        <v>112</v>
      </c>
      <c r="T57" s="160" t="s">
        <v>112</v>
      </c>
      <c r="U57" s="160">
        <v>3.0059999999999998</v>
      </c>
      <c r="V57" s="160">
        <f t="shared" si="6"/>
        <v>6.25</v>
      </c>
      <c r="W57" s="160"/>
      <c r="X57" s="160" t="s">
        <v>164</v>
      </c>
      <c r="Y57" s="160" t="s">
        <v>114</v>
      </c>
      <c r="Z57" s="150"/>
      <c r="AA57" s="150"/>
      <c r="AB57" s="150"/>
      <c r="AC57" s="150"/>
      <c r="AD57" s="150"/>
      <c r="AE57" s="150"/>
      <c r="AF57" s="150"/>
      <c r="AG57" s="150" t="s">
        <v>165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8" t="s">
        <v>107</v>
      </c>
      <c r="B58" s="169" t="s">
        <v>72</v>
      </c>
      <c r="C58" s="187" t="s">
        <v>73</v>
      </c>
      <c r="D58" s="170"/>
      <c r="E58" s="171"/>
      <c r="F58" s="172"/>
      <c r="G58" s="173">
        <f>SUMIF(AG59:AG74,"&lt;&gt;NOR",G59:G74)</f>
        <v>0</v>
      </c>
      <c r="H58" s="167"/>
      <c r="I58" s="167">
        <f>SUM(I59:I74)</f>
        <v>0</v>
      </c>
      <c r="J58" s="167"/>
      <c r="K58" s="167">
        <f>SUM(K59:K74)</f>
        <v>0</v>
      </c>
      <c r="L58" s="167"/>
      <c r="M58" s="167">
        <f>SUM(M59:M74)</f>
        <v>0</v>
      </c>
      <c r="N58" s="166"/>
      <c r="O58" s="166">
        <f>SUM(O59:O74)</f>
        <v>0</v>
      </c>
      <c r="P58" s="166"/>
      <c r="Q58" s="166">
        <f>SUM(Q59:Q74)</f>
        <v>0.61</v>
      </c>
      <c r="R58" s="167"/>
      <c r="S58" s="167"/>
      <c r="T58" s="167"/>
      <c r="U58" s="167"/>
      <c r="V58" s="167">
        <f>SUM(V59:V74)</f>
        <v>12.15</v>
      </c>
      <c r="W58" s="167"/>
      <c r="X58" s="167"/>
      <c r="Y58" s="167"/>
      <c r="AG58" t="s">
        <v>108</v>
      </c>
    </row>
    <row r="59" spans="1:60" ht="13.5" customHeight="1" outlineLevel="1" x14ac:dyDescent="0.2">
      <c r="A59" s="175">
        <v>15</v>
      </c>
      <c r="B59" s="176" t="s">
        <v>184</v>
      </c>
      <c r="C59" s="188" t="s">
        <v>185</v>
      </c>
      <c r="D59" s="177" t="s">
        <v>143</v>
      </c>
      <c r="E59" s="178">
        <v>60.731969999999997</v>
      </c>
      <c r="F59" s="179"/>
      <c r="G59" s="180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12</v>
      </c>
      <c r="M59" s="160">
        <f>G59*(1+L59/100)</f>
        <v>0</v>
      </c>
      <c r="N59" s="159">
        <v>0</v>
      </c>
      <c r="O59" s="159">
        <f>ROUND(E59*N59,2)</f>
        <v>0</v>
      </c>
      <c r="P59" s="159">
        <v>0.01</v>
      </c>
      <c r="Q59" s="159">
        <f>ROUND(E59*P59,2)</f>
        <v>0.61</v>
      </c>
      <c r="R59" s="160"/>
      <c r="S59" s="160" t="s">
        <v>112</v>
      </c>
      <c r="T59" s="160" t="s">
        <v>112</v>
      </c>
      <c r="U59" s="160">
        <v>0.2</v>
      </c>
      <c r="V59" s="160">
        <f>ROUND(E59*U59,2)</f>
        <v>12.15</v>
      </c>
      <c r="W59" s="160"/>
      <c r="X59" s="160" t="s">
        <v>113</v>
      </c>
      <c r="Y59" s="160" t="s">
        <v>114</v>
      </c>
      <c r="Z59" s="150"/>
      <c r="AA59" s="150"/>
      <c r="AB59" s="150"/>
      <c r="AC59" s="150"/>
      <c r="AD59" s="150"/>
      <c r="AE59" s="150"/>
      <c r="AF59" s="150"/>
      <c r="AG59" s="150" t="s">
        <v>115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2" x14ac:dyDescent="0.2">
      <c r="A60" s="157"/>
      <c r="B60" s="158"/>
      <c r="C60" s="189" t="s">
        <v>144</v>
      </c>
      <c r="D60" s="162"/>
      <c r="E60" s="163">
        <v>3.7057600000000002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117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">
      <c r="A61" s="157"/>
      <c r="B61" s="158"/>
      <c r="C61" s="189" t="s">
        <v>145</v>
      </c>
      <c r="D61" s="162"/>
      <c r="E61" s="163">
        <v>3.5670000000000002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117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">
      <c r="A62" s="157"/>
      <c r="B62" s="158"/>
      <c r="C62" s="189" t="s">
        <v>146</v>
      </c>
      <c r="D62" s="162"/>
      <c r="E62" s="163">
        <v>5.0952000000000002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117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3" x14ac:dyDescent="0.2">
      <c r="A63" s="157"/>
      <c r="B63" s="158"/>
      <c r="C63" s="189" t="s">
        <v>147</v>
      </c>
      <c r="D63" s="162"/>
      <c r="E63" s="163">
        <v>4.4743000000000004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117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3" x14ac:dyDescent="0.2">
      <c r="A64" s="157"/>
      <c r="B64" s="158"/>
      <c r="C64" s="189" t="s">
        <v>148</v>
      </c>
      <c r="D64" s="162"/>
      <c r="E64" s="163">
        <v>4.5122999999999998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117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3" x14ac:dyDescent="0.2">
      <c r="A65" s="157"/>
      <c r="B65" s="158"/>
      <c r="C65" s="189" t="s">
        <v>149</v>
      </c>
      <c r="D65" s="162"/>
      <c r="E65" s="163">
        <v>7.1818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117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3" x14ac:dyDescent="0.2">
      <c r="A66" s="157"/>
      <c r="B66" s="158"/>
      <c r="C66" s="189" t="s">
        <v>150</v>
      </c>
      <c r="D66" s="162"/>
      <c r="E66" s="163">
        <v>7.3010000000000002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117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89" t="s">
        <v>151</v>
      </c>
      <c r="D67" s="162"/>
      <c r="E67" s="163">
        <v>7.2413999999999996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117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89" t="s">
        <v>152</v>
      </c>
      <c r="D68" s="162"/>
      <c r="E68" s="163">
        <v>7.1441999999999997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117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89" t="s">
        <v>153</v>
      </c>
      <c r="D69" s="162"/>
      <c r="E69" s="163">
        <v>7.1980000000000004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117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89" t="s">
        <v>154</v>
      </c>
      <c r="D70" s="162"/>
      <c r="E70" s="163">
        <v>7.2224000000000004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117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89" t="s">
        <v>155</v>
      </c>
      <c r="D71" s="162"/>
      <c r="E71" s="163">
        <v>5.31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117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89" t="s">
        <v>156</v>
      </c>
      <c r="D72" s="162"/>
      <c r="E72" s="163">
        <v>2.9807999999999999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117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">
      <c r="A73" s="157"/>
      <c r="B73" s="158"/>
      <c r="C73" s="189" t="s">
        <v>157</v>
      </c>
      <c r="D73" s="162"/>
      <c r="E73" s="163">
        <v>2.9807999999999999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117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">
      <c r="A74" s="157"/>
      <c r="B74" s="158"/>
      <c r="C74" s="191" t="s">
        <v>186</v>
      </c>
      <c r="D74" s="164"/>
      <c r="E74" s="165">
        <v>-15.18299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117</v>
      </c>
      <c r="AH74" s="150">
        <v>4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x14ac:dyDescent="0.2">
      <c r="A75" s="168" t="s">
        <v>107</v>
      </c>
      <c r="B75" s="169" t="s">
        <v>74</v>
      </c>
      <c r="C75" s="187" t="s">
        <v>75</v>
      </c>
      <c r="D75" s="170"/>
      <c r="E75" s="171"/>
      <c r="F75" s="172"/>
      <c r="G75" s="173">
        <f>SUMIF(AG76:AG84,"&lt;&gt;NOR",G76:G84)</f>
        <v>0</v>
      </c>
      <c r="H75" s="167"/>
      <c r="I75" s="167">
        <f>SUM(I76:I84)</f>
        <v>0</v>
      </c>
      <c r="J75" s="167"/>
      <c r="K75" s="167">
        <f>SUM(K76:K84)</f>
        <v>0</v>
      </c>
      <c r="L75" s="167"/>
      <c r="M75" s="167">
        <f>SUM(M76:M84)</f>
        <v>0</v>
      </c>
      <c r="N75" s="166"/>
      <c r="O75" s="166">
        <f>SUM(O76:O84)</f>
        <v>0.03</v>
      </c>
      <c r="P75" s="166"/>
      <c r="Q75" s="166">
        <f>SUM(Q76:Q84)</f>
        <v>0</v>
      </c>
      <c r="R75" s="167"/>
      <c r="S75" s="167"/>
      <c r="T75" s="167"/>
      <c r="U75" s="167"/>
      <c r="V75" s="167">
        <f>SUM(V76:V84)</f>
        <v>18.55</v>
      </c>
      <c r="W75" s="167"/>
      <c r="X75" s="167"/>
      <c r="Y75" s="167"/>
      <c r="AG75" t="s">
        <v>108</v>
      </c>
    </row>
    <row r="76" spans="1:60" outlineLevel="1" x14ac:dyDescent="0.2">
      <c r="A76" s="175">
        <v>16</v>
      </c>
      <c r="B76" s="176" t="s">
        <v>187</v>
      </c>
      <c r="C76" s="188" t="s">
        <v>188</v>
      </c>
      <c r="D76" s="177" t="s">
        <v>137</v>
      </c>
      <c r="E76" s="178">
        <v>70</v>
      </c>
      <c r="F76" s="179"/>
      <c r="G76" s="180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12</v>
      </c>
      <c r="M76" s="160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60"/>
      <c r="S76" s="160" t="s">
        <v>112</v>
      </c>
      <c r="T76" s="160" t="s">
        <v>112</v>
      </c>
      <c r="U76" s="160">
        <v>0.17</v>
      </c>
      <c r="V76" s="160">
        <f>ROUND(E76*U76,2)</f>
        <v>11.9</v>
      </c>
      <c r="W76" s="160"/>
      <c r="X76" s="160" t="s">
        <v>113</v>
      </c>
      <c r="Y76" s="160" t="s">
        <v>114</v>
      </c>
      <c r="Z76" s="150"/>
      <c r="AA76" s="150"/>
      <c r="AB76" s="150"/>
      <c r="AC76" s="150"/>
      <c r="AD76" s="150"/>
      <c r="AE76" s="150"/>
      <c r="AF76" s="150"/>
      <c r="AG76" s="150" t="s">
        <v>115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2" x14ac:dyDescent="0.2">
      <c r="A77" s="157"/>
      <c r="B77" s="158"/>
      <c r="C77" s="189" t="s">
        <v>189</v>
      </c>
      <c r="D77" s="162"/>
      <c r="E77" s="163">
        <v>70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117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5">
        <v>17</v>
      </c>
      <c r="B78" s="176" t="s">
        <v>190</v>
      </c>
      <c r="C78" s="188" t="s">
        <v>191</v>
      </c>
      <c r="D78" s="177" t="s">
        <v>137</v>
      </c>
      <c r="E78" s="178">
        <v>84</v>
      </c>
      <c r="F78" s="179"/>
      <c r="G78" s="180">
        <f>ROUND(E78*F78,2)</f>
        <v>0</v>
      </c>
      <c r="H78" s="161"/>
      <c r="I78" s="160">
        <f>ROUND(E78*H78,2)</f>
        <v>0</v>
      </c>
      <c r="J78" s="161"/>
      <c r="K78" s="160">
        <f>ROUND(E78*J78,2)</f>
        <v>0</v>
      </c>
      <c r="L78" s="160">
        <v>12</v>
      </c>
      <c r="M78" s="160">
        <f>G78*(1+L78/100)</f>
        <v>0</v>
      </c>
      <c r="N78" s="159">
        <v>1.4999999999999999E-4</v>
      </c>
      <c r="O78" s="159">
        <f>ROUND(E78*N78,2)</f>
        <v>0.01</v>
      </c>
      <c r="P78" s="159">
        <v>0</v>
      </c>
      <c r="Q78" s="159">
        <f>ROUND(E78*P78,2)</f>
        <v>0</v>
      </c>
      <c r="R78" s="160" t="s">
        <v>192</v>
      </c>
      <c r="S78" s="160" t="s">
        <v>112</v>
      </c>
      <c r="T78" s="160" t="s">
        <v>112</v>
      </c>
      <c r="U78" s="160">
        <v>0</v>
      </c>
      <c r="V78" s="160">
        <f>ROUND(E78*U78,2)</f>
        <v>0</v>
      </c>
      <c r="W78" s="160"/>
      <c r="X78" s="160" t="s">
        <v>172</v>
      </c>
      <c r="Y78" s="160" t="s">
        <v>114</v>
      </c>
      <c r="Z78" s="150"/>
      <c r="AA78" s="150"/>
      <c r="AB78" s="150"/>
      <c r="AC78" s="150"/>
      <c r="AD78" s="150"/>
      <c r="AE78" s="150"/>
      <c r="AF78" s="150"/>
      <c r="AG78" s="150" t="s">
        <v>173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2" x14ac:dyDescent="0.2">
      <c r="A79" s="157"/>
      <c r="B79" s="158"/>
      <c r="C79" s="189" t="s">
        <v>193</v>
      </c>
      <c r="D79" s="162"/>
      <c r="E79" s="163">
        <v>84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117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5">
        <v>18</v>
      </c>
      <c r="B80" s="176" t="s">
        <v>194</v>
      </c>
      <c r="C80" s="188" t="s">
        <v>195</v>
      </c>
      <c r="D80" s="177" t="s">
        <v>137</v>
      </c>
      <c r="E80" s="178">
        <v>70</v>
      </c>
      <c r="F80" s="179"/>
      <c r="G80" s="180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12</v>
      </c>
      <c r="M80" s="160">
        <f>G80*(1+L80/100)</f>
        <v>0</v>
      </c>
      <c r="N80" s="159">
        <v>0</v>
      </c>
      <c r="O80" s="159">
        <f>ROUND(E80*N80,2)</f>
        <v>0</v>
      </c>
      <c r="P80" s="159">
        <v>0</v>
      </c>
      <c r="Q80" s="159">
        <f>ROUND(E80*P80,2)</f>
        <v>0</v>
      </c>
      <c r="R80" s="160"/>
      <c r="S80" s="160" t="s">
        <v>112</v>
      </c>
      <c r="T80" s="160" t="s">
        <v>112</v>
      </c>
      <c r="U80" s="160">
        <v>9.5000000000000001E-2</v>
      </c>
      <c r="V80" s="160">
        <f>ROUND(E80*U80,2)</f>
        <v>6.65</v>
      </c>
      <c r="W80" s="160"/>
      <c r="X80" s="160" t="s">
        <v>113</v>
      </c>
      <c r="Y80" s="160" t="s">
        <v>114</v>
      </c>
      <c r="Z80" s="150"/>
      <c r="AA80" s="150"/>
      <c r="AB80" s="150"/>
      <c r="AC80" s="150"/>
      <c r="AD80" s="150"/>
      <c r="AE80" s="150"/>
      <c r="AF80" s="150"/>
      <c r="AG80" s="150" t="s">
        <v>115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2" x14ac:dyDescent="0.2">
      <c r="A81" s="157"/>
      <c r="B81" s="158"/>
      <c r="C81" s="189" t="s">
        <v>189</v>
      </c>
      <c r="D81" s="162"/>
      <c r="E81" s="163">
        <v>70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117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5">
        <v>19</v>
      </c>
      <c r="B82" s="176" t="s">
        <v>196</v>
      </c>
      <c r="C82" s="188" t="s">
        <v>197</v>
      </c>
      <c r="D82" s="177" t="s">
        <v>137</v>
      </c>
      <c r="E82" s="178">
        <v>84</v>
      </c>
      <c r="F82" s="179"/>
      <c r="G82" s="180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12</v>
      </c>
      <c r="M82" s="160">
        <f>G82*(1+L82/100)</f>
        <v>0</v>
      </c>
      <c r="N82" s="159">
        <v>1.9000000000000001E-4</v>
      </c>
      <c r="O82" s="159">
        <f>ROUND(E82*N82,2)</f>
        <v>0.02</v>
      </c>
      <c r="P82" s="159">
        <v>0</v>
      </c>
      <c r="Q82" s="159">
        <f>ROUND(E82*P82,2)</f>
        <v>0</v>
      </c>
      <c r="R82" s="160" t="s">
        <v>192</v>
      </c>
      <c r="S82" s="160" t="s">
        <v>112</v>
      </c>
      <c r="T82" s="160" t="s">
        <v>112</v>
      </c>
      <c r="U82" s="160">
        <v>0</v>
      </c>
      <c r="V82" s="160">
        <f>ROUND(E82*U82,2)</f>
        <v>0</v>
      </c>
      <c r="W82" s="160"/>
      <c r="X82" s="160" t="s">
        <v>172</v>
      </c>
      <c r="Y82" s="160" t="s">
        <v>114</v>
      </c>
      <c r="Z82" s="150"/>
      <c r="AA82" s="150"/>
      <c r="AB82" s="150"/>
      <c r="AC82" s="150"/>
      <c r="AD82" s="150"/>
      <c r="AE82" s="150"/>
      <c r="AF82" s="150"/>
      <c r="AG82" s="150" t="s">
        <v>173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2" x14ac:dyDescent="0.2">
      <c r="A83" s="157"/>
      <c r="B83" s="158"/>
      <c r="C83" s="189" t="s">
        <v>193</v>
      </c>
      <c r="D83" s="162"/>
      <c r="E83" s="163">
        <v>84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117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81">
        <v>20</v>
      </c>
      <c r="B84" s="182" t="s">
        <v>198</v>
      </c>
      <c r="C84" s="190" t="s">
        <v>199</v>
      </c>
      <c r="D84" s="183" t="s">
        <v>200</v>
      </c>
      <c r="E84" s="184">
        <v>1</v>
      </c>
      <c r="F84" s="185"/>
      <c r="G84" s="186">
        <f>ROUND(E84*F84,2)</f>
        <v>0</v>
      </c>
      <c r="H84" s="161"/>
      <c r="I84" s="160">
        <f>ROUND(E84*H84,2)</f>
        <v>0</v>
      </c>
      <c r="J84" s="161"/>
      <c r="K84" s="160">
        <f>ROUND(E84*J84,2)</f>
        <v>0</v>
      </c>
      <c r="L84" s="160">
        <v>12</v>
      </c>
      <c r="M84" s="160">
        <f>G84*(1+L84/100)</f>
        <v>0</v>
      </c>
      <c r="N84" s="159">
        <v>0</v>
      </c>
      <c r="O84" s="159">
        <f>ROUND(E84*N84,2)</f>
        <v>0</v>
      </c>
      <c r="P84" s="159">
        <v>0</v>
      </c>
      <c r="Q84" s="159">
        <f>ROUND(E84*P84,2)</f>
        <v>0</v>
      </c>
      <c r="R84" s="160"/>
      <c r="S84" s="160" t="s">
        <v>170</v>
      </c>
      <c r="T84" s="160" t="s">
        <v>171</v>
      </c>
      <c r="U84" s="160">
        <v>0</v>
      </c>
      <c r="V84" s="160">
        <f>ROUND(E84*U84,2)</f>
        <v>0</v>
      </c>
      <c r="W84" s="160"/>
      <c r="X84" s="160" t="s">
        <v>113</v>
      </c>
      <c r="Y84" s="160" t="s">
        <v>114</v>
      </c>
      <c r="Z84" s="150"/>
      <c r="AA84" s="150"/>
      <c r="AB84" s="150"/>
      <c r="AC84" s="150"/>
      <c r="AD84" s="150"/>
      <c r="AE84" s="150"/>
      <c r="AF84" s="150"/>
      <c r="AG84" s="150" t="s">
        <v>115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x14ac:dyDescent="0.2">
      <c r="A85" s="168" t="s">
        <v>107</v>
      </c>
      <c r="B85" s="169" t="s">
        <v>76</v>
      </c>
      <c r="C85" s="187" t="s">
        <v>77</v>
      </c>
      <c r="D85" s="170"/>
      <c r="E85" s="171"/>
      <c r="F85" s="172"/>
      <c r="G85" s="173">
        <f>SUMIF(AG86:AG93,"&lt;&gt;NOR",G86:G93)</f>
        <v>0</v>
      </c>
      <c r="H85" s="167"/>
      <c r="I85" s="167">
        <f>SUM(I86:I93)</f>
        <v>0</v>
      </c>
      <c r="J85" s="167"/>
      <c r="K85" s="167">
        <f>SUM(K86:K93)</f>
        <v>0</v>
      </c>
      <c r="L85" s="167"/>
      <c r="M85" s="167">
        <f>SUM(M86:M93)</f>
        <v>0</v>
      </c>
      <c r="N85" s="166"/>
      <c r="O85" s="166">
        <f>SUM(O86:O93)</f>
        <v>0</v>
      </c>
      <c r="P85" s="166"/>
      <c r="Q85" s="166">
        <f>SUM(Q86:Q93)</f>
        <v>0</v>
      </c>
      <c r="R85" s="167"/>
      <c r="S85" s="167"/>
      <c r="T85" s="167"/>
      <c r="U85" s="167"/>
      <c r="V85" s="167">
        <f>SUM(V86:V93)</f>
        <v>12.370000000000001</v>
      </c>
      <c r="W85" s="167"/>
      <c r="X85" s="167"/>
      <c r="Y85" s="167"/>
      <c r="AG85" t="s">
        <v>108</v>
      </c>
    </row>
    <row r="86" spans="1:60" outlineLevel="1" x14ac:dyDescent="0.2">
      <c r="A86" s="181">
        <v>21</v>
      </c>
      <c r="B86" s="182" t="s">
        <v>201</v>
      </c>
      <c r="C86" s="190" t="s">
        <v>202</v>
      </c>
      <c r="D86" s="183" t="s">
        <v>163</v>
      </c>
      <c r="E86" s="184">
        <v>4.4836499999999999</v>
      </c>
      <c r="F86" s="185"/>
      <c r="G86" s="186">
        <f t="shared" ref="G86:G93" si="7">ROUND(E86*F86,2)</f>
        <v>0</v>
      </c>
      <c r="H86" s="161"/>
      <c r="I86" s="160">
        <f t="shared" ref="I86:I93" si="8">ROUND(E86*H86,2)</f>
        <v>0</v>
      </c>
      <c r="J86" s="161"/>
      <c r="K86" s="160">
        <f t="shared" ref="K86:K93" si="9">ROUND(E86*J86,2)</f>
        <v>0</v>
      </c>
      <c r="L86" s="160">
        <v>12</v>
      </c>
      <c r="M86" s="160">
        <f t="shared" ref="M86:M93" si="10">G86*(1+L86/100)</f>
        <v>0</v>
      </c>
      <c r="N86" s="159">
        <v>0</v>
      </c>
      <c r="O86" s="159">
        <f t="shared" ref="O86:O93" si="11">ROUND(E86*N86,2)</f>
        <v>0</v>
      </c>
      <c r="P86" s="159">
        <v>0</v>
      </c>
      <c r="Q86" s="159">
        <f t="shared" ref="Q86:Q93" si="12">ROUND(E86*P86,2)</f>
        <v>0</v>
      </c>
      <c r="R86" s="160"/>
      <c r="S86" s="160" t="s">
        <v>112</v>
      </c>
      <c r="T86" s="160" t="s">
        <v>112</v>
      </c>
      <c r="U86" s="160">
        <v>0.94199999999999995</v>
      </c>
      <c r="V86" s="160">
        <f t="shared" ref="V86:V93" si="13">ROUND(E86*U86,2)</f>
        <v>4.22</v>
      </c>
      <c r="W86" s="160"/>
      <c r="X86" s="160" t="s">
        <v>203</v>
      </c>
      <c r="Y86" s="160" t="s">
        <v>114</v>
      </c>
      <c r="Z86" s="150"/>
      <c r="AA86" s="150"/>
      <c r="AB86" s="150"/>
      <c r="AC86" s="150"/>
      <c r="AD86" s="150"/>
      <c r="AE86" s="150"/>
      <c r="AF86" s="150"/>
      <c r="AG86" s="150" t="s">
        <v>204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81">
        <v>22</v>
      </c>
      <c r="B87" s="182" t="s">
        <v>205</v>
      </c>
      <c r="C87" s="190" t="s">
        <v>206</v>
      </c>
      <c r="D87" s="183" t="s">
        <v>163</v>
      </c>
      <c r="E87" s="184">
        <v>44.836480000000002</v>
      </c>
      <c r="F87" s="185"/>
      <c r="G87" s="186">
        <f t="shared" si="7"/>
        <v>0</v>
      </c>
      <c r="H87" s="161"/>
      <c r="I87" s="160">
        <f t="shared" si="8"/>
        <v>0</v>
      </c>
      <c r="J87" s="161"/>
      <c r="K87" s="160">
        <f t="shared" si="9"/>
        <v>0</v>
      </c>
      <c r="L87" s="160">
        <v>12</v>
      </c>
      <c r="M87" s="160">
        <f t="shared" si="10"/>
        <v>0</v>
      </c>
      <c r="N87" s="159">
        <v>0</v>
      </c>
      <c r="O87" s="159">
        <f t="shared" si="11"/>
        <v>0</v>
      </c>
      <c r="P87" s="159">
        <v>0</v>
      </c>
      <c r="Q87" s="159">
        <f t="shared" si="12"/>
        <v>0</v>
      </c>
      <c r="R87" s="160"/>
      <c r="S87" s="160" t="s">
        <v>112</v>
      </c>
      <c r="T87" s="160" t="s">
        <v>112</v>
      </c>
      <c r="U87" s="160">
        <v>0.105</v>
      </c>
      <c r="V87" s="160">
        <f t="shared" si="13"/>
        <v>4.71</v>
      </c>
      <c r="W87" s="160"/>
      <c r="X87" s="160" t="s">
        <v>203</v>
      </c>
      <c r="Y87" s="160" t="s">
        <v>114</v>
      </c>
      <c r="Z87" s="150"/>
      <c r="AA87" s="150"/>
      <c r="AB87" s="150"/>
      <c r="AC87" s="150"/>
      <c r="AD87" s="150"/>
      <c r="AE87" s="150"/>
      <c r="AF87" s="150"/>
      <c r="AG87" s="150" t="s">
        <v>204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81">
        <v>23</v>
      </c>
      <c r="B88" s="182" t="s">
        <v>207</v>
      </c>
      <c r="C88" s="190" t="s">
        <v>208</v>
      </c>
      <c r="D88" s="183" t="s">
        <v>163</v>
      </c>
      <c r="E88" s="184">
        <v>4.4836499999999999</v>
      </c>
      <c r="F88" s="185"/>
      <c r="G88" s="186">
        <f t="shared" si="7"/>
        <v>0</v>
      </c>
      <c r="H88" s="161"/>
      <c r="I88" s="160">
        <f t="shared" si="8"/>
        <v>0</v>
      </c>
      <c r="J88" s="161"/>
      <c r="K88" s="160">
        <f t="shared" si="9"/>
        <v>0</v>
      </c>
      <c r="L88" s="160">
        <v>12</v>
      </c>
      <c r="M88" s="160">
        <f t="shared" si="10"/>
        <v>0</v>
      </c>
      <c r="N88" s="159">
        <v>0</v>
      </c>
      <c r="O88" s="159">
        <f t="shared" si="11"/>
        <v>0</v>
      </c>
      <c r="P88" s="159">
        <v>0</v>
      </c>
      <c r="Q88" s="159">
        <f t="shared" si="12"/>
        <v>0</v>
      </c>
      <c r="R88" s="160"/>
      <c r="S88" s="160" t="s">
        <v>112</v>
      </c>
      <c r="T88" s="160" t="s">
        <v>112</v>
      </c>
      <c r="U88" s="160">
        <v>0.27700000000000002</v>
      </c>
      <c r="V88" s="160">
        <f t="shared" si="13"/>
        <v>1.24</v>
      </c>
      <c r="W88" s="160"/>
      <c r="X88" s="160" t="s">
        <v>203</v>
      </c>
      <c r="Y88" s="160" t="s">
        <v>114</v>
      </c>
      <c r="Z88" s="150"/>
      <c r="AA88" s="150"/>
      <c r="AB88" s="150"/>
      <c r="AC88" s="150"/>
      <c r="AD88" s="150"/>
      <c r="AE88" s="150"/>
      <c r="AF88" s="150"/>
      <c r="AG88" s="150" t="s">
        <v>204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81">
        <v>24</v>
      </c>
      <c r="B89" s="182" t="s">
        <v>209</v>
      </c>
      <c r="C89" s="190" t="s">
        <v>210</v>
      </c>
      <c r="D89" s="183" t="s">
        <v>163</v>
      </c>
      <c r="E89" s="184">
        <v>4.4836499999999999</v>
      </c>
      <c r="F89" s="185"/>
      <c r="G89" s="186">
        <f t="shared" si="7"/>
        <v>0</v>
      </c>
      <c r="H89" s="161"/>
      <c r="I89" s="160">
        <f t="shared" si="8"/>
        <v>0</v>
      </c>
      <c r="J89" s="161"/>
      <c r="K89" s="160">
        <f t="shared" si="9"/>
        <v>0</v>
      </c>
      <c r="L89" s="160">
        <v>12</v>
      </c>
      <c r="M89" s="160">
        <f t="shared" si="10"/>
        <v>0</v>
      </c>
      <c r="N89" s="159">
        <v>0</v>
      </c>
      <c r="O89" s="159">
        <f t="shared" si="11"/>
        <v>0</v>
      </c>
      <c r="P89" s="159">
        <v>0</v>
      </c>
      <c r="Q89" s="159">
        <f t="shared" si="12"/>
        <v>0</v>
      </c>
      <c r="R89" s="160"/>
      <c r="S89" s="160" t="s">
        <v>112</v>
      </c>
      <c r="T89" s="160" t="s">
        <v>112</v>
      </c>
      <c r="U89" s="160">
        <v>0.49</v>
      </c>
      <c r="V89" s="160">
        <f t="shared" si="13"/>
        <v>2.2000000000000002</v>
      </c>
      <c r="W89" s="160"/>
      <c r="X89" s="160" t="s">
        <v>203</v>
      </c>
      <c r="Y89" s="160" t="s">
        <v>114</v>
      </c>
      <c r="Z89" s="150"/>
      <c r="AA89" s="150"/>
      <c r="AB89" s="150"/>
      <c r="AC89" s="150"/>
      <c r="AD89" s="150"/>
      <c r="AE89" s="150"/>
      <c r="AF89" s="150"/>
      <c r="AG89" s="150" t="s">
        <v>204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81">
        <v>25</v>
      </c>
      <c r="B90" s="182" t="s">
        <v>211</v>
      </c>
      <c r="C90" s="190" t="s">
        <v>212</v>
      </c>
      <c r="D90" s="183" t="s">
        <v>163</v>
      </c>
      <c r="E90" s="184">
        <v>4.4836499999999999</v>
      </c>
      <c r="F90" s="185"/>
      <c r="G90" s="186">
        <f t="shared" si="7"/>
        <v>0</v>
      </c>
      <c r="H90" s="161"/>
      <c r="I90" s="160">
        <f t="shared" si="8"/>
        <v>0</v>
      </c>
      <c r="J90" s="161"/>
      <c r="K90" s="160">
        <f t="shared" si="9"/>
        <v>0</v>
      </c>
      <c r="L90" s="160">
        <v>12</v>
      </c>
      <c r="M90" s="160">
        <f t="shared" si="10"/>
        <v>0</v>
      </c>
      <c r="N90" s="159">
        <v>0</v>
      </c>
      <c r="O90" s="159">
        <f t="shared" si="11"/>
        <v>0</v>
      </c>
      <c r="P90" s="159">
        <v>0</v>
      </c>
      <c r="Q90" s="159">
        <f t="shared" si="12"/>
        <v>0</v>
      </c>
      <c r="R90" s="160"/>
      <c r="S90" s="160" t="s">
        <v>112</v>
      </c>
      <c r="T90" s="160" t="s">
        <v>112</v>
      </c>
      <c r="U90" s="160">
        <v>0</v>
      </c>
      <c r="V90" s="160">
        <f t="shared" si="13"/>
        <v>0</v>
      </c>
      <c r="W90" s="160"/>
      <c r="X90" s="160" t="s">
        <v>203</v>
      </c>
      <c r="Y90" s="160" t="s">
        <v>114</v>
      </c>
      <c r="Z90" s="150"/>
      <c r="AA90" s="150"/>
      <c r="AB90" s="150"/>
      <c r="AC90" s="150"/>
      <c r="AD90" s="150"/>
      <c r="AE90" s="150"/>
      <c r="AF90" s="150"/>
      <c r="AG90" s="150" t="s">
        <v>204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 x14ac:dyDescent="0.2">
      <c r="A91" s="181">
        <v>26</v>
      </c>
      <c r="B91" s="182" t="s">
        <v>213</v>
      </c>
      <c r="C91" s="190" t="s">
        <v>214</v>
      </c>
      <c r="D91" s="183" t="s">
        <v>163</v>
      </c>
      <c r="E91" s="184">
        <v>3.2463299999999999</v>
      </c>
      <c r="F91" s="185"/>
      <c r="G91" s="186">
        <f t="shared" si="7"/>
        <v>0</v>
      </c>
      <c r="H91" s="161"/>
      <c r="I91" s="160">
        <f t="shared" si="8"/>
        <v>0</v>
      </c>
      <c r="J91" s="161"/>
      <c r="K91" s="160">
        <f t="shared" si="9"/>
        <v>0</v>
      </c>
      <c r="L91" s="160">
        <v>12</v>
      </c>
      <c r="M91" s="160">
        <f t="shared" si="10"/>
        <v>0</v>
      </c>
      <c r="N91" s="159">
        <v>0</v>
      </c>
      <c r="O91" s="159">
        <f t="shared" si="11"/>
        <v>0</v>
      </c>
      <c r="P91" s="159">
        <v>0</v>
      </c>
      <c r="Q91" s="159">
        <f t="shared" si="12"/>
        <v>0</v>
      </c>
      <c r="R91" s="160"/>
      <c r="S91" s="160" t="s">
        <v>112</v>
      </c>
      <c r="T91" s="160" t="s">
        <v>112</v>
      </c>
      <c r="U91" s="160">
        <v>0</v>
      </c>
      <c r="V91" s="160">
        <f t="shared" si="13"/>
        <v>0</v>
      </c>
      <c r="W91" s="160"/>
      <c r="X91" s="160" t="s">
        <v>113</v>
      </c>
      <c r="Y91" s="160" t="s">
        <v>114</v>
      </c>
      <c r="Z91" s="150"/>
      <c r="AA91" s="150"/>
      <c r="AB91" s="150"/>
      <c r="AC91" s="150"/>
      <c r="AD91" s="150"/>
      <c r="AE91" s="150"/>
      <c r="AF91" s="150"/>
      <c r="AG91" s="150" t="s">
        <v>115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81">
        <v>27</v>
      </c>
      <c r="B92" s="182" t="s">
        <v>215</v>
      </c>
      <c r="C92" s="190" t="s">
        <v>216</v>
      </c>
      <c r="D92" s="183" t="s">
        <v>163</v>
      </c>
      <c r="E92" s="184">
        <v>0.60731999999999997</v>
      </c>
      <c r="F92" s="185"/>
      <c r="G92" s="186">
        <f t="shared" si="7"/>
        <v>0</v>
      </c>
      <c r="H92" s="161"/>
      <c r="I92" s="160">
        <f t="shared" si="8"/>
        <v>0</v>
      </c>
      <c r="J92" s="161"/>
      <c r="K92" s="160">
        <f t="shared" si="9"/>
        <v>0</v>
      </c>
      <c r="L92" s="160">
        <v>12</v>
      </c>
      <c r="M92" s="160">
        <f t="shared" si="10"/>
        <v>0</v>
      </c>
      <c r="N92" s="159">
        <v>0</v>
      </c>
      <c r="O92" s="159">
        <f t="shared" si="11"/>
        <v>0</v>
      </c>
      <c r="P92" s="159">
        <v>0</v>
      </c>
      <c r="Q92" s="159">
        <f t="shared" si="12"/>
        <v>0</v>
      </c>
      <c r="R92" s="160"/>
      <c r="S92" s="160" t="s">
        <v>112</v>
      </c>
      <c r="T92" s="160" t="s">
        <v>112</v>
      </c>
      <c r="U92" s="160">
        <v>0</v>
      </c>
      <c r="V92" s="160">
        <f t="shared" si="13"/>
        <v>0</v>
      </c>
      <c r="W92" s="160"/>
      <c r="X92" s="160" t="s">
        <v>113</v>
      </c>
      <c r="Y92" s="160" t="s">
        <v>114</v>
      </c>
      <c r="Z92" s="150"/>
      <c r="AA92" s="150"/>
      <c r="AB92" s="150"/>
      <c r="AC92" s="150"/>
      <c r="AD92" s="150"/>
      <c r="AE92" s="150"/>
      <c r="AF92" s="150"/>
      <c r="AG92" s="150" t="s">
        <v>115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81">
        <v>28</v>
      </c>
      <c r="B93" s="182" t="s">
        <v>217</v>
      </c>
      <c r="C93" s="190" t="s">
        <v>218</v>
      </c>
      <c r="D93" s="183" t="s">
        <v>163</v>
      </c>
      <c r="E93" s="184">
        <v>0.63</v>
      </c>
      <c r="F93" s="185"/>
      <c r="G93" s="186">
        <f t="shared" si="7"/>
        <v>0</v>
      </c>
      <c r="H93" s="161"/>
      <c r="I93" s="160">
        <f t="shared" si="8"/>
        <v>0</v>
      </c>
      <c r="J93" s="161"/>
      <c r="K93" s="160">
        <f t="shared" si="9"/>
        <v>0</v>
      </c>
      <c r="L93" s="160">
        <v>12</v>
      </c>
      <c r="M93" s="160">
        <f t="shared" si="10"/>
        <v>0</v>
      </c>
      <c r="N93" s="159">
        <v>0</v>
      </c>
      <c r="O93" s="159">
        <f t="shared" si="11"/>
        <v>0</v>
      </c>
      <c r="P93" s="159">
        <v>0</v>
      </c>
      <c r="Q93" s="159">
        <f t="shared" si="12"/>
        <v>0</v>
      </c>
      <c r="R93" s="160"/>
      <c r="S93" s="160" t="s">
        <v>112</v>
      </c>
      <c r="T93" s="160" t="s">
        <v>171</v>
      </c>
      <c r="U93" s="160">
        <v>0</v>
      </c>
      <c r="V93" s="160">
        <f t="shared" si="13"/>
        <v>0</v>
      </c>
      <c r="W93" s="160"/>
      <c r="X93" s="160" t="s">
        <v>113</v>
      </c>
      <c r="Y93" s="160" t="s">
        <v>114</v>
      </c>
      <c r="Z93" s="150"/>
      <c r="AA93" s="150"/>
      <c r="AB93" s="150"/>
      <c r="AC93" s="150"/>
      <c r="AD93" s="150"/>
      <c r="AE93" s="150"/>
      <c r="AF93" s="150"/>
      <c r="AG93" s="150" t="s">
        <v>115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68" t="s">
        <v>107</v>
      </c>
      <c r="B94" s="169" t="s">
        <v>80</v>
      </c>
      <c r="C94" s="187" t="s">
        <v>30</v>
      </c>
      <c r="D94" s="170"/>
      <c r="E94" s="171"/>
      <c r="F94" s="172"/>
      <c r="G94" s="173">
        <f>SUMIF(AG95:AG95,"&lt;&gt;NOR",G95:G95)</f>
        <v>0</v>
      </c>
      <c r="H94" s="167"/>
      <c r="I94" s="167">
        <f>SUM(I95:I95)</f>
        <v>0</v>
      </c>
      <c r="J94" s="167"/>
      <c r="K94" s="167">
        <f>SUM(K95:K95)</f>
        <v>0</v>
      </c>
      <c r="L94" s="167"/>
      <c r="M94" s="167">
        <f>SUM(M95:M95)</f>
        <v>0</v>
      </c>
      <c r="N94" s="166"/>
      <c r="O94" s="166">
        <f>SUM(O95:O95)</f>
        <v>0</v>
      </c>
      <c r="P94" s="166"/>
      <c r="Q94" s="166">
        <f>SUM(Q95:Q95)</f>
        <v>0</v>
      </c>
      <c r="R94" s="167"/>
      <c r="S94" s="167"/>
      <c r="T94" s="167"/>
      <c r="U94" s="167"/>
      <c r="V94" s="167">
        <f>SUM(V95:V95)</f>
        <v>0.7</v>
      </c>
      <c r="W94" s="167"/>
      <c r="X94" s="167"/>
      <c r="Y94" s="167"/>
      <c r="AG94" t="s">
        <v>108</v>
      </c>
    </row>
    <row r="95" spans="1:60" outlineLevel="1" x14ac:dyDescent="0.2">
      <c r="A95" s="181">
        <v>29</v>
      </c>
      <c r="B95" s="182" t="s">
        <v>219</v>
      </c>
      <c r="C95" s="190" t="s">
        <v>220</v>
      </c>
      <c r="D95" s="183" t="s">
        <v>200</v>
      </c>
      <c r="E95" s="184">
        <v>1</v>
      </c>
      <c r="F95" s="185"/>
      <c r="G95" s="186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12</v>
      </c>
      <c r="M95" s="160">
        <f>G95*(1+L95/100)</f>
        <v>0</v>
      </c>
      <c r="N95" s="159">
        <v>0</v>
      </c>
      <c r="O95" s="159">
        <f>ROUND(E95*N95,2)</f>
        <v>0</v>
      </c>
      <c r="P95" s="159">
        <v>0</v>
      </c>
      <c r="Q95" s="159">
        <f>ROUND(E95*P95,2)</f>
        <v>0</v>
      </c>
      <c r="R95" s="160"/>
      <c r="S95" s="160" t="s">
        <v>170</v>
      </c>
      <c r="T95" s="160" t="s">
        <v>171</v>
      </c>
      <c r="U95" s="160">
        <v>0.69633</v>
      </c>
      <c r="V95" s="160">
        <f>ROUND(E95*U95,2)</f>
        <v>0.7</v>
      </c>
      <c r="W95" s="160"/>
      <c r="X95" s="160" t="s">
        <v>113</v>
      </c>
      <c r="Y95" s="160" t="s">
        <v>114</v>
      </c>
      <c r="Z95" s="150"/>
      <c r="AA95" s="150"/>
      <c r="AB95" s="150"/>
      <c r="AC95" s="150"/>
      <c r="AD95" s="150"/>
      <c r="AE95" s="150"/>
      <c r="AF95" s="150"/>
      <c r="AG95" s="150" t="s">
        <v>115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68" t="s">
        <v>107</v>
      </c>
      <c r="B96" s="169" t="s">
        <v>79</v>
      </c>
      <c r="C96" s="187" t="s">
        <v>29</v>
      </c>
      <c r="D96" s="170"/>
      <c r="E96" s="171"/>
      <c r="F96" s="172"/>
      <c r="G96" s="173">
        <f>SUMIF(AG97:AG97,"&lt;&gt;NOR",G97:G97)</f>
        <v>0</v>
      </c>
      <c r="H96" s="167"/>
      <c r="I96" s="167">
        <f>SUM(I97:I97)</f>
        <v>0</v>
      </c>
      <c r="J96" s="167"/>
      <c r="K96" s="167">
        <f>SUM(K97:K97)</f>
        <v>0</v>
      </c>
      <c r="L96" s="167"/>
      <c r="M96" s="167">
        <f>SUM(M97:M97)</f>
        <v>0</v>
      </c>
      <c r="N96" s="166"/>
      <c r="O96" s="166">
        <f>SUM(O97:O97)</f>
        <v>0</v>
      </c>
      <c r="P96" s="166"/>
      <c r="Q96" s="166">
        <f>SUM(Q97:Q97)</f>
        <v>0</v>
      </c>
      <c r="R96" s="167"/>
      <c r="S96" s="167"/>
      <c r="T96" s="167"/>
      <c r="U96" s="167"/>
      <c r="V96" s="167">
        <f>SUM(V97:V97)</f>
        <v>0</v>
      </c>
      <c r="W96" s="167"/>
      <c r="X96" s="167"/>
      <c r="Y96" s="167"/>
      <c r="AG96" t="s">
        <v>108</v>
      </c>
    </row>
    <row r="97" spans="1:60" outlineLevel="1" x14ac:dyDescent="0.2">
      <c r="A97" s="175">
        <v>30</v>
      </c>
      <c r="B97" s="176" t="s">
        <v>221</v>
      </c>
      <c r="C97" s="188" t="s">
        <v>222</v>
      </c>
      <c r="D97" s="177" t="s">
        <v>223</v>
      </c>
      <c r="E97" s="178">
        <v>1</v>
      </c>
      <c r="F97" s="179"/>
      <c r="G97" s="180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12</v>
      </c>
      <c r="M97" s="160">
        <f>G97*(1+L97/100)</f>
        <v>0</v>
      </c>
      <c r="N97" s="159">
        <v>0</v>
      </c>
      <c r="O97" s="159">
        <f>ROUND(E97*N97,2)</f>
        <v>0</v>
      </c>
      <c r="P97" s="159">
        <v>0</v>
      </c>
      <c r="Q97" s="159">
        <f>ROUND(E97*P97,2)</f>
        <v>0</v>
      </c>
      <c r="R97" s="160"/>
      <c r="S97" s="160" t="s">
        <v>170</v>
      </c>
      <c r="T97" s="160" t="s">
        <v>171</v>
      </c>
      <c r="U97" s="160">
        <v>0</v>
      </c>
      <c r="V97" s="160">
        <f>ROUND(E97*U97,2)</f>
        <v>0</v>
      </c>
      <c r="W97" s="160"/>
      <c r="X97" s="160" t="s">
        <v>221</v>
      </c>
      <c r="Y97" s="160" t="s">
        <v>114</v>
      </c>
      <c r="Z97" s="150"/>
      <c r="AA97" s="150"/>
      <c r="AB97" s="150"/>
      <c r="AC97" s="150"/>
      <c r="AD97" s="150"/>
      <c r="AE97" s="150"/>
      <c r="AF97" s="150"/>
      <c r="AG97" s="150" t="s">
        <v>224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x14ac:dyDescent="0.2">
      <c r="A98" s="3"/>
      <c r="B98" s="4"/>
      <c r="C98" s="192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v>12</v>
      </c>
      <c r="AF98">
        <v>21</v>
      </c>
      <c r="AG98" t="s">
        <v>93</v>
      </c>
    </row>
    <row r="99" spans="1:60" x14ac:dyDescent="0.2">
      <c r="A99" s="153"/>
      <c r="B99" s="154" t="s">
        <v>31</v>
      </c>
      <c r="C99" s="193"/>
      <c r="D99" s="155"/>
      <c r="E99" s="156"/>
      <c r="F99" s="156"/>
      <c r="G99" s="174">
        <f>G8+G24+G29+G48+G50+G58+G75+G85+G94+G96</f>
        <v>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AE99">
        <f>SUMIF(L7:L97,AE98,G7:G97)</f>
        <v>0</v>
      </c>
      <c r="AF99">
        <f>SUMIF(L7:L97,AF98,G7:G97)</f>
        <v>0</v>
      </c>
      <c r="AG99" t="s">
        <v>225</v>
      </c>
    </row>
    <row r="100" spans="1:60" x14ac:dyDescent="0.2">
      <c r="A100" s="3"/>
      <c r="B100" s="4"/>
      <c r="C100" s="192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60" x14ac:dyDescent="0.2">
      <c r="A101" s="3"/>
      <c r="B101" s="4"/>
      <c r="C101" s="192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60" x14ac:dyDescent="0.2">
      <c r="A102" s="259" t="s">
        <v>226</v>
      </c>
      <c r="B102" s="259"/>
      <c r="C102" s="26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60" x14ac:dyDescent="0.2">
      <c r="A103" s="261"/>
      <c r="B103" s="262"/>
      <c r="C103" s="263"/>
      <c r="D103" s="262"/>
      <c r="E103" s="262"/>
      <c r="F103" s="262"/>
      <c r="G103" s="264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G103" t="s">
        <v>227</v>
      </c>
    </row>
    <row r="104" spans="1:60" x14ac:dyDescent="0.2">
      <c r="A104" s="265"/>
      <c r="B104" s="266"/>
      <c r="C104" s="267"/>
      <c r="D104" s="266"/>
      <c r="E104" s="266"/>
      <c r="F104" s="266"/>
      <c r="G104" s="268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">
      <c r="A105" s="265"/>
      <c r="B105" s="266"/>
      <c r="C105" s="267"/>
      <c r="D105" s="266"/>
      <c r="E105" s="266"/>
      <c r="F105" s="266"/>
      <c r="G105" s="268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">
      <c r="A106" s="265"/>
      <c r="B106" s="266"/>
      <c r="C106" s="267"/>
      <c r="D106" s="266"/>
      <c r="E106" s="266"/>
      <c r="F106" s="266"/>
      <c r="G106" s="268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269"/>
      <c r="B107" s="270"/>
      <c r="C107" s="271"/>
      <c r="D107" s="270"/>
      <c r="E107" s="270"/>
      <c r="F107" s="270"/>
      <c r="G107" s="27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3"/>
      <c r="B108" s="4"/>
      <c r="C108" s="192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C109" s="194"/>
      <c r="D109" s="10"/>
      <c r="AG109" t="s">
        <v>228</v>
      </c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2autpebhU6YxZNQ8qyd5IY2DSGF9moGfKRv7Zt6VNJCo5k62n1GAJz8SEwSb8BP1PusLXysG1j1jI3JQsHM7Q==" saltValue="j/W+D9wJUAqvbKD6bkuOmw==" spinCount="100000" sheet="1" objects="1" scenarios="1"/>
  <mergeCells count="6">
    <mergeCell ref="A103:G107"/>
    <mergeCell ref="A1:G1"/>
    <mergeCell ref="C2:G2"/>
    <mergeCell ref="C3:G3"/>
    <mergeCell ref="C4:G4"/>
    <mergeCell ref="A102:C10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Mokrý Tomáš</cp:lastModifiedBy>
  <cp:lastPrinted>2019-03-19T12:27:02Z</cp:lastPrinted>
  <dcterms:created xsi:type="dcterms:W3CDTF">2009-04-08T07:15:50Z</dcterms:created>
  <dcterms:modified xsi:type="dcterms:W3CDTF">2025-09-19T09:36:50Z</dcterms:modified>
</cp:coreProperties>
</file>